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harts/chart1.xml" ContentType="application/vnd.openxmlformats-officedocument.drawingml.chart+xml"/>
  <Override PartName="/xl/drawings/drawing6.xml" ContentType="application/vnd.openxmlformats-officedocument.drawingml.chartshapes+xml"/>
  <Override PartName="/xl/charts/chart2.xml" ContentType="application/vnd.openxmlformats-officedocument.drawingml.chart+xml"/>
  <Override PartName="/xl/drawings/drawing7.xml" ContentType="application/vnd.openxmlformats-officedocument.drawingml.chartshapes+xml"/>
  <Override PartName="/xl/drawings/drawing8.xml" ContentType="application/vnd.openxmlformats-officedocument.drawing+xml"/>
  <Override PartName="/xl/charts/chart3.xml" ContentType="application/vnd.openxmlformats-officedocument.drawingml.chart+xml"/>
  <Override PartName="/xl/drawings/drawing9.xml" ContentType="application/vnd.openxmlformats-officedocument.drawingml.chartshapes+xml"/>
  <Override PartName="/xl/charts/chart4.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MRomeroR\Desktop\Transparecia\Agosto\Seguimiento Proyectos\"/>
    </mc:Choice>
  </mc:AlternateContent>
  <bookViews>
    <workbookView xWindow="0" yWindow="0" windowWidth="21600" windowHeight="9000" tabRatio="676"/>
  </bookViews>
  <sheets>
    <sheet name="Proyectos" sheetId="12" r:id="rId1"/>
    <sheet name="Certificación" sheetId="23" r:id="rId2"/>
    <sheet name="Proyectos (2)" sheetId="22" state="hidden" r:id="rId3"/>
    <sheet name="Aprovisionamiento de recursos" sheetId="13" state="hidden" r:id="rId4"/>
    <sheet name="Trim" sheetId="14" state="hidden" r:id="rId5"/>
    <sheet name="Modif" sheetId="15" state="hidden" r:id="rId6"/>
    <sheet name="Mens (2da ver)" sheetId="17" state="hidden" r:id="rId7"/>
    <sheet name="Modif (2da ver)" sheetId="16" state="hidden" r:id="rId8"/>
    <sheet name="Modif (3era ver)" sheetId="18" state="hidden" r:id="rId9"/>
    <sheet name="Mens (3era ver)" sheetId="20" state="hidden" r:id="rId10"/>
    <sheet name="Proyectos (3era ver)" sheetId="21" state="hidden" r:id="rId11"/>
    <sheet name="Sto Dgo Norte" sheetId="10" state="hidden" r:id="rId12"/>
    <sheet name="Sto Dgo Oeste" sheetId="11" state="hidden" r:id="rId13"/>
  </sheets>
  <definedNames>
    <definedName name="_xlnm.Print_Area" localSheetId="6">'Mens (2da ver)'!$B$3:$O$24</definedName>
    <definedName name="_xlnm.Print_Area" localSheetId="9">'Mens (3era ver)'!$B$3:$O$24</definedName>
    <definedName name="_xlnm.Print_Area" localSheetId="0">Proyectos!$B$1:$C$42</definedName>
    <definedName name="_xlnm.Print_Area" localSheetId="2">'Proyectos (2)'!$B$5:$P$83</definedName>
    <definedName name="_xlnm.Print_Area" localSheetId="10">'Proyectos (3era ver)'!$B$5:$O$82</definedName>
    <definedName name="_xlnm.Print_Titles" localSheetId="0">Proyectos!$5:$8</definedName>
    <definedName name="_xlnm.Print_Titles" localSheetId="2">'Proyectos (2)'!$1:$5</definedName>
    <definedName name="_xlnm.Print_Titles" localSheetId="10">'Proyectos (3era ver)'!$1:$5</definedName>
  </definedNames>
  <calcPr calcId="162913"/>
</workbook>
</file>

<file path=xl/calcChain.xml><?xml version="1.0" encoding="utf-8"?>
<calcChain xmlns="http://schemas.openxmlformats.org/spreadsheetml/2006/main">
  <c r="N80" i="22" l="1"/>
  <c r="J80" i="22"/>
  <c r="F80" i="22"/>
  <c r="P78" i="22"/>
  <c r="O78" i="22"/>
  <c r="O80" i="22" s="1"/>
  <c r="O82" i="22" s="1"/>
  <c r="N78" i="22"/>
  <c r="M78" i="22"/>
  <c r="M80" i="22" s="1"/>
  <c r="L78" i="22"/>
  <c r="K78" i="22"/>
  <c r="K80" i="22" s="1"/>
  <c r="K82" i="22" s="1"/>
  <c r="J78" i="22"/>
  <c r="I78" i="22"/>
  <c r="I80" i="22" s="1"/>
  <c r="H78" i="22"/>
  <c r="G78" i="22"/>
  <c r="G80" i="22" s="1"/>
  <c r="G82" i="22" s="1"/>
  <c r="F78" i="22"/>
  <c r="E78" i="22"/>
  <c r="E80" i="22" s="1"/>
  <c r="D78" i="22"/>
  <c r="P68" i="22"/>
  <c r="P80" i="22" s="1"/>
  <c r="P82" i="22" s="1"/>
  <c r="O68" i="22"/>
  <c r="N68" i="22"/>
  <c r="M68" i="22"/>
  <c r="L68" i="22"/>
  <c r="L80" i="22" s="1"/>
  <c r="L82" i="22" s="1"/>
  <c r="K68" i="22"/>
  <c r="J68" i="22"/>
  <c r="I68" i="22"/>
  <c r="H68" i="22"/>
  <c r="H80" i="22" s="1"/>
  <c r="H82" i="22" s="1"/>
  <c r="G68" i="22"/>
  <c r="F68" i="22"/>
  <c r="E68" i="22"/>
  <c r="D68" i="22"/>
  <c r="D80" i="22" s="1"/>
  <c r="D82" i="22" s="1"/>
  <c r="O54" i="22"/>
  <c r="M54" i="22"/>
  <c r="I54" i="22"/>
  <c r="G54" i="22"/>
  <c r="E54" i="22"/>
  <c r="P52" i="22"/>
  <c r="P54" i="22" s="1"/>
  <c r="O52" i="22"/>
  <c r="N52" i="22"/>
  <c r="N54" i="22" s="1"/>
  <c r="M52" i="22"/>
  <c r="L52" i="22"/>
  <c r="L54" i="22" s="1"/>
  <c r="K52" i="22"/>
  <c r="J52" i="22"/>
  <c r="J54" i="22" s="1"/>
  <c r="I52" i="22"/>
  <c r="F52" i="22"/>
  <c r="F54" i="22" s="1"/>
  <c r="H51" i="22"/>
  <c r="H50" i="22"/>
  <c r="H49" i="22"/>
  <c r="H52" i="22" s="1"/>
  <c r="H54" i="22" s="1"/>
  <c r="H48" i="22"/>
  <c r="P45" i="22"/>
  <c r="O45" i="22"/>
  <c r="M45" i="22"/>
  <c r="L45" i="22"/>
  <c r="K45" i="22"/>
  <c r="K54" i="22" s="1"/>
  <c r="J45" i="22"/>
  <c r="I45" i="22"/>
  <c r="H45" i="22"/>
  <c r="F45" i="22"/>
  <c r="E45" i="22"/>
  <c r="D45" i="22"/>
  <c r="D54" i="22" s="1"/>
  <c r="O38" i="22"/>
  <c r="N38" i="22"/>
  <c r="G38" i="22"/>
  <c r="P36" i="22"/>
  <c r="O36" i="22"/>
  <c r="M36" i="22"/>
  <c r="L36" i="22"/>
  <c r="K36" i="22"/>
  <c r="K38" i="22" s="1"/>
  <c r="J36" i="22"/>
  <c r="I36" i="22"/>
  <c r="F36" i="22"/>
  <c r="E36" i="22"/>
  <c r="H33" i="22"/>
  <c r="H32" i="22"/>
  <c r="H31" i="22"/>
  <c r="H30" i="22"/>
  <c r="H36" i="22" s="1"/>
  <c r="P26" i="22"/>
  <c r="P38" i="22" s="1"/>
  <c r="O26" i="22"/>
  <c r="M26" i="22"/>
  <c r="M38" i="22" s="1"/>
  <c r="L26" i="22"/>
  <c r="L38" i="22" s="1"/>
  <c r="K26" i="22"/>
  <c r="J26" i="22"/>
  <c r="I26" i="22"/>
  <c r="I38" i="22" s="1"/>
  <c r="H26" i="22"/>
  <c r="H38" i="22" s="1"/>
  <c r="G26" i="22"/>
  <c r="F26" i="22"/>
  <c r="E26" i="22"/>
  <c r="E38" i="22" s="1"/>
  <c r="D26" i="22"/>
  <c r="D38" i="22" s="1"/>
  <c r="P17" i="22"/>
  <c r="O17" i="22"/>
  <c r="M17" i="22"/>
  <c r="L17" i="22"/>
  <c r="K17" i="22"/>
  <c r="J17" i="22"/>
  <c r="J38" i="22" s="1"/>
  <c r="I17" i="22"/>
  <c r="H17" i="22"/>
  <c r="F17" i="22"/>
  <c r="F38" i="22" s="1"/>
  <c r="E17" i="22"/>
  <c r="D17" i="22"/>
  <c r="N82" i="22" l="1"/>
  <c r="E82" i="22"/>
  <c r="I82" i="22"/>
  <c r="M82" i="22"/>
  <c r="F82" i="22"/>
  <c r="J82" i="22"/>
  <c r="O76" i="21" l="1"/>
  <c r="N76" i="21"/>
  <c r="L76" i="21"/>
  <c r="K76" i="21"/>
  <c r="I76" i="21"/>
  <c r="H76" i="21"/>
  <c r="E76" i="21"/>
  <c r="D76" i="21"/>
  <c r="J75" i="21"/>
  <c r="F75" i="21"/>
  <c r="J74" i="21"/>
  <c r="F74" i="21"/>
  <c r="J73" i="21"/>
  <c r="F73" i="21"/>
  <c r="E70" i="21"/>
  <c r="D70" i="21"/>
  <c r="J69" i="21"/>
  <c r="F69" i="21"/>
  <c r="J68" i="21"/>
  <c r="F68" i="21"/>
  <c r="J67" i="21"/>
  <c r="F67" i="21"/>
  <c r="J66" i="21"/>
  <c r="F66" i="21"/>
  <c r="J65" i="21"/>
  <c r="F65" i="21"/>
  <c r="J64" i="21"/>
  <c r="F64" i="21"/>
  <c r="J63" i="21"/>
  <c r="F63" i="21"/>
  <c r="J62" i="21"/>
  <c r="F62" i="21"/>
  <c r="J61" i="21"/>
  <c r="F61" i="21"/>
  <c r="K60" i="21"/>
  <c r="J60" i="21"/>
  <c r="I60" i="21"/>
  <c r="F60" i="21"/>
  <c r="K59" i="21"/>
  <c r="J59" i="21"/>
  <c r="I59" i="21"/>
  <c r="F59" i="21"/>
  <c r="K58" i="21"/>
  <c r="J58" i="21"/>
  <c r="I58" i="21"/>
  <c r="I70" i="21" s="1"/>
  <c r="I78" i="21" s="1"/>
  <c r="F58" i="21"/>
  <c r="O57" i="21"/>
  <c r="O70" i="21" s="1"/>
  <c r="N57" i="21"/>
  <c r="N70" i="21" s="1"/>
  <c r="L57" i="21"/>
  <c r="L70" i="21" s="1"/>
  <c r="K57" i="21"/>
  <c r="H57" i="21"/>
  <c r="J57" i="21" s="1"/>
  <c r="F57" i="21"/>
  <c r="J56" i="21"/>
  <c r="F56" i="21"/>
  <c r="O51" i="21"/>
  <c r="N51" i="21"/>
  <c r="L51" i="21"/>
  <c r="K51" i="21"/>
  <c r="H51" i="21"/>
  <c r="E51" i="21"/>
  <c r="D51" i="21"/>
  <c r="I50" i="21"/>
  <c r="J50" i="21" s="1"/>
  <c r="F50" i="21"/>
  <c r="I49" i="21"/>
  <c r="J49" i="21" s="1"/>
  <c r="F49" i="21"/>
  <c r="I48" i="21"/>
  <c r="F48" i="21"/>
  <c r="J47" i="21"/>
  <c r="F47" i="21"/>
  <c r="N44" i="21"/>
  <c r="L44" i="21"/>
  <c r="K44" i="21"/>
  <c r="I44" i="21"/>
  <c r="H44" i="21"/>
  <c r="E44" i="21"/>
  <c r="D44" i="21"/>
  <c r="O43" i="21"/>
  <c r="O44" i="21" s="1"/>
  <c r="J43" i="21"/>
  <c r="F43" i="21"/>
  <c r="J42" i="21"/>
  <c r="F42" i="21"/>
  <c r="J41" i="21"/>
  <c r="F41" i="21"/>
  <c r="J40" i="21"/>
  <c r="F40" i="21"/>
  <c r="F44" i="21" s="1"/>
  <c r="O35" i="21"/>
  <c r="N35" i="21"/>
  <c r="L35" i="21"/>
  <c r="K35" i="21"/>
  <c r="I35" i="21"/>
  <c r="H35" i="21"/>
  <c r="E35" i="21"/>
  <c r="J34" i="21"/>
  <c r="F34" i="21"/>
  <c r="J33" i="21"/>
  <c r="F33" i="21"/>
  <c r="J32" i="21"/>
  <c r="F32" i="21"/>
  <c r="J31" i="21"/>
  <c r="F31" i="21"/>
  <c r="J30" i="21"/>
  <c r="J35" i="21" s="1"/>
  <c r="F30" i="21"/>
  <c r="J29" i="21"/>
  <c r="F29" i="21"/>
  <c r="O26" i="21"/>
  <c r="N26" i="21"/>
  <c r="L26" i="21"/>
  <c r="K26" i="21"/>
  <c r="I26" i="21"/>
  <c r="H26" i="21"/>
  <c r="E26" i="21"/>
  <c r="D26" i="21"/>
  <c r="F25" i="21"/>
  <c r="J24" i="21"/>
  <c r="F24" i="21"/>
  <c r="J23" i="21"/>
  <c r="F23" i="21"/>
  <c r="J22" i="21"/>
  <c r="F22" i="21"/>
  <c r="J21" i="21"/>
  <c r="F21" i="21"/>
  <c r="J20" i="21"/>
  <c r="F20" i="21"/>
  <c r="O17" i="21"/>
  <c r="N17" i="21"/>
  <c r="L17" i="21"/>
  <c r="K17" i="21"/>
  <c r="I17" i="21"/>
  <c r="H17" i="21"/>
  <c r="E17" i="21"/>
  <c r="D17" i="21"/>
  <c r="F16" i="21"/>
  <c r="J15" i="21"/>
  <c r="F15" i="21"/>
  <c r="J14" i="21"/>
  <c r="F14" i="21"/>
  <c r="J13" i="21"/>
  <c r="F13" i="21"/>
  <c r="J12" i="21"/>
  <c r="F12" i="21"/>
  <c r="J11" i="21"/>
  <c r="F11" i="21"/>
  <c r="J10" i="21"/>
  <c r="F10" i="21"/>
  <c r="J9" i="21"/>
  <c r="F9" i="21"/>
  <c r="F17" i="21" s="1"/>
  <c r="F20" i="20"/>
  <c r="F32" i="20" s="1"/>
  <c r="N32" i="20"/>
  <c r="M32" i="20"/>
  <c r="L32" i="20"/>
  <c r="K32" i="20"/>
  <c r="J32" i="20"/>
  <c r="I32" i="20"/>
  <c r="H32" i="20"/>
  <c r="G32" i="20"/>
  <c r="O22" i="20"/>
  <c r="O19" i="20"/>
  <c r="O18" i="20"/>
  <c r="O17" i="20"/>
  <c r="O16" i="20" s="1"/>
  <c r="O15" i="20"/>
  <c r="N13" i="20"/>
  <c r="L13" i="20"/>
  <c r="K13" i="20"/>
  <c r="J13" i="20"/>
  <c r="I13" i="20"/>
  <c r="H13" i="20"/>
  <c r="G13" i="20"/>
  <c r="F13" i="20"/>
  <c r="E13" i="20"/>
  <c r="D13" i="20"/>
  <c r="C13" i="20"/>
  <c r="O12" i="20"/>
  <c r="K10" i="20"/>
  <c r="J10" i="20"/>
  <c r="H10" i="20"/>
  <c r="G10" i="20"/>
  <c r="F10" i="20"/>
  <c r="C10" i="20"/>
  <c r="N10" i="20"/>
  <c r="M10" i="20"/>
  <c r="L10" i="20"/>
  <c r="I10" i="20"/>
  <c r="D10" i="20"/>
  <c r="E32" i="20"/>
  <c r="C32" i="20"/>
  <c r="G7" i="20"/>
  <c r="G24" i="20" s="1"/>
  <c r="E7" i="20"/>
  <c r="C7" i="20"/>
  <c r="N7" i="20"/>
  <c r="M7" i="20"/>
  <c r="L7" i="20"/>
  <c r="K7" i="20"/>
  <c r="J7" i="20"/>
  <c r="I7" i="20"/>
  <c r="H7" i="20"/>
  <c r="F7" i="20"/>
  <c r="D7" i="20"/>
  <c r="N78" i="21" l="1"/>
  <c r="C24" i="20"/>
  <c r="J17" i="21"/>
  <c r="F26" i="21"/>
  <c r="O20" i="20"/>
  <c r="E37" i="21"/>
  <c r="D24" i="20"/>
  <c r="F24" i="20"/>
  <c r="D78" i="21"/>
  <c r="L24" i="20"/>
  <c r="K24" i="20"/>
  <c r="O14" i="20"/>
  <c r="O13" i="20" s="1"/>
  <c r="H53" i="21"/>
  <c r="L78" i="21"/>
  <c r="J24" i="20"/>
  <c r="H24" i="20"/>
  <c r="N24" i="20"/>
  <c r="O37" i="21"/>
  <c r="F35" i="21"/>
  <c r="F76" i="21"/>
  <c r="F78" i="21" s="1"/>
  <c r="O9" i="20"/>
  <c r="I24" i="20"/>
  <c r="M13" i="20"/>
  <c r="M24" i="20" s="1"/>
  <c r="D53" i="21"/>
  <c r="D80" i="21" s="1"/>
  <c r="L53" i="21"/>
  <c r="D37" i="21"/>
  <c r="K37" i="21"/>
  <c r="I51" i="21"/>
  <c r="I53" i="21" s="1"/>
  <c r="E53" i="21"/>
  <c r="N53" i="21"/>
  <c r="K70" i="21"/>
  <c r="K78" i="21" s="1"/>
  <c r="F70" i="21"/>
  <c r="E78" i="21"/>
  <c r="E80" i="21" s="1"/>
  <c r="J26" i="21"/>
  <c r="J37" i="21" s="1"/>
  <c r="H37" i="21"/>
  <c r="L37" i="21"/>
  <c r="L80" i="21" s="1"/>
  <c r="J44" i="21"/>
  <c r="F51" i="21"/>
  <c r="F53" i="21" s="1"/>
  <c r="J48" i="21"/>
  <c r="J76" i="21"/>
  <c r="I37" i="21"/>
  <c r="N37" i="21"/>
  <c r="K53" i="21"/>
  <c r="J51" i="21"/>
  <c r="O53" i="21"/>
  <c r="J70" i="21"/>
  <c r="J78" i="21" s="1"/>
  <c r="O78" i="21"/>
  <c r="N80" i="21"/>
  <c r="H70" i="21"/>
  <c r="H78" i="21" s="1"/>
  <c r="E10" i="20"/>
  <c r="E24" i="20" s="1"/>
  <c r="O8" i="20"/>
  <c r="O7" i="20" s="1"/>
  <c r="D32" i="20"/>
  <c r="O32" i="20" s="1"/>
  <c r="O11" i="20"/>
  <c r="O10" i="20" s="1"/>
  <c r="P31" i="18"/>
  <c r="J31" i="18"/>
  <c r="I31" i="18"/>
  <c r="H31" i="18"/>
  <c r="F31" i="18"/>
  <c r="E31" i="18"/>
  <c r="D31" i="18"/>
  <c r="C31" i="18"/>
  <c r="P30" i="18"/>
  <c r="O30" i="18"/>
  <c r="N30" i="18"/>
  <c r="M30" i="18"/>
  <c r="Q21" i="18"/>
  <c r="L21" i="18"/>
  <c r="G21" i="18"/>
  <c r="Q20" i="18"/>
  <c r="L20" i="18"/>
  <c r="G20" i="18"/>
  <c r="N32" i="18"/>
  <c r="M32" i="18"/>
  <c r="J32" i="18"/>
  <c r="I32" i="18"/>
  <c r="L19" i="18"/>
  <c r="G19" i="18"/>
  <c r="P32" i="18"/>
  <c r="P33" i="18" s="1"/>
  <c r="O32" i="18"/>
  <c r="O33" i="18" s="1"/>
  <c r="L18" i="18"/>
  <c r="G18" i="18"/>
  <c r="O31" i="18"/>
  <c r="N31" i="18"/>
  <c r="M31" i="18"/>
  <c r="L17" i="18"/>
  <c r="L31" i="18" s="1"/>
  <c r="K31" i="18"/>
  <c r="G17" i="18"/>
  <c r="S16" i="18"/>
  <c r="N16" i="18"/>
  <c r="M16" i="18"/>
  <c r="K16" i="18"/>
  <c r="J16" i="18"/>
  <c r="I16" i="18"/>
  <c r="H16" i="18"/>
  <c r="F16" i="18"/>
  <c r="E16" i="18"/>
  <c r="D16" i="18"/>
  <c r="C16" i="18"/>
  <c r="Q15" i="18"/>
  <c r="L15" i="18"/>
  <c r="G15" i="18"/>
  <c r="Q14" i="18"/>
  <c r="Q13" i="18" s="1"/>
  <c r="K30" i="18"/>
  <c r="J30" i="18"/>
  <c r="I30" i="18"/>
  <c r="H30" i="18"/>
  <c r="G14" i="18"/>
  <c r="T13" i="18"/>
  <c r="P13" i="18"/>
  <c r="O13" i="18"/>
  <c r="N13" i="18"/>
  <c r="M13" i="18"/>
  <c r="J13" i="18"/>
  <c r="I13" i="18"/>
  <c r="H13" i="18"/>
  <c r="F13" i="18"/>
  <c r="E13" i="18"/>
  <c r="D13" i="18"/>
  <c r="C13" i="18"/>
  <c r="Q12" i="18"/>
  <c r="L12" i="18"/>
  <c r="F32" i="18"/>
  <c r="G12" i="18"/>
  <c r="U12" i="18" s="1"/>
  <c r="Q11" i="18"/>
  <c r="L11" i="18"/>
  <c r="F30" i="18"/>
  <c r="E30" i="18"/>
  <c r="C10" i="18"/>
  <c r="T10" i="18"/>
  <c r="Q10" i="18"/>
  <c r="P10" i="18"/>
  <c r="O10" i="18"/>
  <c r="N10" i="18"/>
  <c r="M10" i="18"/>
  <c r="L10" i="18"/>
  <c r="K10" i="18"/>
  <c r="J10" i="18"/>
  <c r="I10" i="18"/>
  <c r="H10" i="18"/>
  <c r="F10" i="18"/>
  <c r="E10" i="18"/>
  <c r="D10" i="18"/>
  <c r="Q9" i="18"/>
  <c r="L9" i="18"/>
  <c r="G9" i="18"/>
  <c r="E32" i="18"/>
  <c r="D32" i="18"/>
  <c r="Q8" i="18"/>
  <c r="Q30" i="18" s="1"/>
  <c r="L8" i="18"/>
  <c r="D7" i="18"/>
  <c r="D23" i="18" s="1"/>
  <c r="G8" i="18"/>
  <c r="T7" i="18"/>
  <c r="P7" i="18"/>
  <c r="O7" i="18"/>
  <c r="N7" i="18"/>
  <c r="N23" i="18" s="1"/>
  <c r="M7" i="18"/>
  <c r="L7" i="18"/>
  <c r="K7" i="18"/>
  <c r="J7" i="18"/>
  <c r="J23" i="18" s="1"/>
  <c r="I7" i="18"/>
  <c r="H7" i="18"/>
  <c r="F7" i="18"/>
  <c r="F23" i="18" s="1"/>
  <c r="C7" i="18"/>
  <c r="P32" i="16"/>
  <c r="O32" i="16"/>
  <c r="N32" i="16"/>
  <c r="M32" i="16"/>
  <c r="K32" i="16"/>
  <c r="J32" i="16"/>
  <c r="I32" i="16"/>
  <c r="H32" i="16"/>
  <c r="P31" i="16"/>
  <c r="O31" i="16"/>
  <c r="N31" i="16"/>
  <c r="M31" i="16"/>
  <c r="K31" i="16"/>
  <c r="J31" i="16"/>
  <c r="I31" i="16"/>
  <c r="H31" i="16"/>
  <c r="F31" i="16"/>
  <c r="E31" i="16"/>
  <c r="D31" i="16"/>
  <c r="C31" i="16"/>
  <c r="P30" i="16"/>
  <c r="P33" i="16" s="1"/>
  <c r="O30" i="16"/>
  <c r="O33" i="16" s="1"/>
  <c r="N30" i="16"/>
  <c r="N33" i="16" s="1"/>
  <c r="M30" i="16"/>
  <c r="M33" i="16" s="1"/>
  <c r="K30" i="16"/>
  <c r="K33" i="16" s="1"/>
  <c r="J30" i="16"/>
  <c r="J33" i="16" s="1"/>
  <c r="I30" i="16"/>
  <c r="I33" i="16" s="1"/>
  <c r="H30" i="16"/>
  <c r="H33" i="16" s="1"/>
  <c r="F30" i="16"/>
  <c r="E30" i="16"/>
  <c r="D30" i="16"/>
  <c r="C30" i="16"/>
  <c r="C33" i="16" s="1"/>
  <c r="Q21" i="16"/>
  <c r="L21" i="16"/>
  <c r="G21" i="16"/>
  <c r="U21" i="16" s="1"/>
  <c r="V21" i="16" s="1"/>
  <c r="U20" i="16"/>
  <c r="V20" i="16" s="1"/>
  <c r="Q20" i="16"/>
  <c r="L20" i="16"/>
  <c r="G20" i="16"/>
  <c r="Q19" i="16"/>
  <c r="L19" i="16"/>
  <c r="F32" i="16"/>
  <c r="E32" i="16"/>
  <c r="D32" i="16"/>
  <c r="C32" i="16"/>
  <c r="Q18" i="16"/>
  <c r="L18" i="16"/>
  <c r="G18" i="16"/>
  <c r="U18" i="16" s="1"/>
  <c r="Q17" i="16"/>
  <c r="Q31" i="16" s="1"/>
  <c r="L17" i="16"/>
  <c r="L31" i="16" s="1"/>
  <c r="G17" i="16"/>
  <c r="G31" i="16" s="1"/>
  <c r="V31" i="16" s="1"/>
  <c r="S16" i="16"/>
  <c r="Q16" i="16"/>
  <c r="P16" i="16"/>
  <c r="O16" i="16"/>
  <c r="N16" i="16"/>
  <c r="M16" i="16"/>
  <c r="K16" i="16"/>
  <c r="J16" i="16"/>
  <c r="I16" i="16"/>
  <c r="H16" i="16"/>
  <c r="F16" i="16"/>
  <c r="E16" i="16"/>
  <c r="D16" i="16"/>
  <c r="C16" i="16"/>
  <c r="Q15" i="16"/>
  <c r="L15" i="16"/>
  <c r="L13" i="16" s="1"/>
  <c r="G15" i="16"/>
  <c r="Q14" i="16"/>
  <c r="Q13" i="16" s="1"/>
  <c r="L14" i="16"/>
  <c r="G14" i="16"/>
  <c r="S14" i="16" s="1"/>
  <c r="T13" i="16"/>
  <c r="P13" i="16"/>
  <c r="O13" i="16"/>
  <c r="N13" i="16"/>
  <c r="M13" i="16"/>
  <c r="K13" i="16"/>
  <c r="J13" i="16"/>
  <c r="I13" i="16"/>
  <c r="H13" i="16"/>
  <c r="F13" i="16"/>
  <c r="E13" i="16"/>
  <c r="D13" i="16"/>
  <c r="C13" i="16"/>
  <c r="Q12" i="16"/>
  <c r="L12" i="16"/>
  <c r="G12" i="16"/>
  <c r="Q11" i="16"/>
  <c r="L11" i="16"/>
  <c r="G11" i="16"/>
  <c r="S11" i="16" s="1"/>
  <c r="V11" i="16" s="1"/>
  <c r="T10" i="16"/>
  <c r="Q10" i="16"/>
  <c r="P10" i="16"/>
  <c r="O10" i="16"/>
  <c r="N10" i="16"/>
  <c r="M10" i="16"/>
  <c r="L10" i="16"/>
  <c r="K10" i="16"/>
  <c r="J10" i="16"/>
  <c r="I10" i="16"/>
  <c r="H10" i="16"/>
  <c r="G10" i="16"/>
  <c r="F10" i="16"/>
  <c r="E10" i="16"/>
  <c r="D10" i="16"/>
  <c r="C10" i="16"/>
  <c r="Q9" i="16"/>
  <c r="Q32" i="16" s="1"/>
  <c r="L9" i="16"/>
  <c r="G9" i="16"/>
  <c r="U9" i="16" s="1"/>
  <c r="Q8" i="16"/>
  <c r="L8" i="16"/>
  <c r="L30" i="16" s="1"/>
  <c r="G8" i="16"/>
  <c r="T7" i="16"/>
  <c r="Q7" i="16"/>
  <c r="P7" i="16"/>
  <c r="P23" i="16" s="1"/>
  <c r="O7" i="16"/>
  <c r="O23" i="16" s="1"/>
  <c r="N7" i="16"/>
  <c r="M7" i="16"/>
  <c r="M23" i="16" s="1"/>
  <c r="K7" i="16"/>
  <c r="K23" i="16" s="1"/>
  <c r="J7" i="16"/>
  <c r="I7" i="16"/>
  <c r="I23" i="16" s="1"/>
  <c r="H7" i="16"/>
  <c r="H23" i="16" s="1"/>
  <c r="G7" i="16"/>
  <c r="F7" i="16"/>
  <c r="E7" i="16"/>
  <c r="E23" i="16" s="1"/>
  <c r="D7" i="16"/>
  <c r="D23" i="16" s="1"/>
  <c r="C7" i="16"/>
  <c r="C23" i="16" s="1"/>
  <c r="N32" i="17"/>
  <c r="M32" i="17"/>
  <c r="L32" i="17"/>
  <c r="K32" i="17"/>
  <c r="J32" i="17"/>
  <c r="I32" i="17"/>
  <c r="H32" i="17"/>
  <c r="G32" i="17"/>
  <c r="F32" i="17"/>
  <c r="O22" i="17"/>
  <c r="O20" i="17"/>
  <c r="O19" i="17"/>
  <c r="O18" i="17"/>
  <c r="O17" i="17"/>
  <c r="O16" i="17" s="1"/>
  <c r="O15" i="17"/>
  <c r="O14" i="17"/>
  <c r="O13" i="17" s="1"/>
  <c r="N13" i="17"/>
  <c r="M13" i="17"/>
  <c r="L13" i="17"/>
  <c r="K13" i="17"/>
  <c r="J13" i="17"/>
  <c r="I13" i="17"/>
  <c r="H13" i="17"/>
  <c r="G13" i="17"/>
  <c r="F13" i="17"/>
  <c r="E13" i="17"/>
  <c r="D13" i="17"/>
  <c r="C13" i="17"/>
  <c r="O12" i="17"/>
  <c r="O11" i="17"/>
  <c r="O10" i="17" s="1"/>
  <c r="N10" i="17"/>
  <c r="M10" i="17"/>
  <c r="L10" i="17"/>
  <c r="K10" i="17"/>
  <c r="J10" i="17"/>
  <c r="I10" i="17"/>
  <c r="H10" i="17"/>
  <c r="G10" i="17"/>
  <c r="F10" i="17"/>
  <c r="E10" i="17"/>
  <c r="D10" i="17"/>
  <c r="C10" i="17"/>
  <c r="E32" i="17"/>
  <c r="D32" i="17"/>
  <c r="C32" i="17"/>
  <c r="O8" i="17"/>
  <c r="N7" i="17"/>
  <c r="N24" i="17" s="1"/>
  <c r="M7" i="17"/>
  <c r="L7" i="17"/>
  <c r="L24" i="17" s="1"/>
  <c r="K7" i="17"/>
  <c r="K24" i="17" s="1"/>
  <c r="J7" i="17"/>
  <c r="J24" i="17" s="1"/>
  <c r="I7" i="17"/>
  <c r="H7" i="17"/>
  <c r="H24" i="17" s="1"/>
  <c r="G7" i="17"/>
  <c r="G24" i="17" s="1"/>
  <c r="F7" i="17"/>
  <c r="F24" i="17" s="1"/>
  <c r="E7" i="17"/>
  <c r="D7" i="17"/>
  <c r="D24" i="17" s="1"/>
  <c r="C7" i="17"/>
  <c r="C24" i="17" s="1"/>
  <c r="P32" i="15"/>
  <c r="O32" i="15"/>
  <c r="N32" i="15"/>
  <c r="M32" i="15"/>
  <c r="K32" i="15"/>
  <c r="J32" i="15"/>
  <c r="I32" i="15"/>
  <c r="H32" i="15"/>
  <c r="P31" i="15"/>
  <c r="O31" i="15"/>
  <c r="N31" i="15"/>
  <c r="M31" i="15"/>
  <c r="K31" i="15"/>
  <c r="J31" i="15"/>
  <c r="I31" i="15"/>
  <c r="H31" i="15"/>
  <c r="F31" i="15"/>
  <c r="E31" i="15"/>
  <c r="D31" i="15"/>
  <c r="C31" i="15"/>
  <c r="P30" i="15"/>
  <c r="P33" i="15" s="1"/>
  <c r="O30" i="15"/>
  <c r="O33" i="15" s="1"/>
  <c r="N30" i="15"/>
  <c r="N33" i="15" s="1"/>
  <c r="M30" i="15"/>
  <c r="M33" i="15" s="1"/>
  <c r="K30" i="15"/>
  <c r="K33" i="15" s="1"/>
  <c r="J30" i="15"/>
  <c r="J33" i="15" s="1"/>
  <c r="I30" i="15"/>
  <c r="I33" i="15" s="1"/>
  <c r="H30" i="15"/>
  <c r="H33" i="15" s="1"/>
  <c r="F30" i="15"/>
  <c r="E30" i="15"/>
  <c r="D30" i="15"/>
  <c r="C30" i="15"/>
  <c r="Q21" i="15"/>
  <c r="L21" i="15"/>
  <c r="G21" i="15"/>
  <c r="U21" i="15" s="1"/>
  <c r="V21" i="15" s="1"/>
  <c r="Q20" i="15"/>
  <c r="L20" i="15"/>
  <c r="G20" i="15"/>
  <c r="Q19" i="15"/>
  <c r="L19" i="15"/>
  <c r="F32" i="15"/>
  <c r="E32" i="15"/>
  <c r="D32" i="15"/>
  <c r="G19" i="15"/>
  <c r="U19" i="15" s="1"/>
  <c r="V19" i="15" s="1"/>
  <c r="Q18" i="15"/>
  <c r="L18" i="15"/>
  <c r="G18" i="15"/>
  <c r="U18" i="15" s="1"/>
  <c r="T17" i="15"/>
  <c r="T16" i="15" s="1"/>
  <c r="Q17" i="15"/>
  <c r="Q31" i="15" s="1"/>
  <c r="L17" i="15"/>
  <c r="L31" i="15" s="1"/>
  <c r="G17" i="15"/>
  <c r="G31" i="15" s="1"/>
  <c r="S16" i="15"/>
  <c r="Q16" i="15"/>
  <c r="P16" i="15"/>
  <c r="O16" i="15"/>
  <c r="N16" i="15"/>
  <c r="M16" i="15"/>
  <c r="L16" i="15"/>
  <c r="K16" i="15"/>
  <c r="J16" i="15"/>
  <c r="I16" i="15"/>
  <c r="H16" i="15"/>
  <c r="G16" i="15"/>
  <c r="F16" i="15"/>
  <c r="E16" i="15"/>
  <c r="D16" i="15"/>
  <c r="C16" i="15"/>
  <c r="U15" i="15"/>
  <c r="U13" i="15" s="1"/>
  <c r="Q15" i="15"/>
  <c r="L15" i="15"/>
  <c r="L13" i="15" s="1"/>
  <c r="G15" i="15"/>
  <c r="Q14" i="15"/>
  <c r="Q13" i="15" s="1"/>
  <c r="L14" i="15"/>
  <c r="G14" i="15"/>
  <c r="T13" i="15"/>
  <c r="P13" i="15"/>
  <c r="O13" i="15"/>
  <c r="N13" i="15"/>
  <c r="M13" i="15"/>
  <c r="K13" i="15"/>
  <c r="J13" i="15"/>
  <c r="I13" i="15"/>
  <c r="H13" i="15"/>
  <c r="F13" i="15"/>
  <c r="E13" i="15"/>
  <c r="D13" i="15"/>
  <c r="C13" i="15"/>
  <c r="Q12" i="15"/>
  <c r="Q10" i="15" s="1"/>
  <c r="L12" i="15"/>
  <c r="G12" i="15"/>
  <c r="U12" i="15" s="1"/>
  <c r="Q11" i="15"/>
  <c r="L11" i="15"/>
  <c r="L10" i="15" s="1"/>
  <c r="G11" i="15"/>
  <c r="S11" i="15" s="1"/>
  <c r="T10" i="15"/>
  <c r="P10" i="15"/>
  <c r="O10" i="15"/>
  <c r="N10" i="15"/>
  <c r="M10" i="15"/>
  <c r="K10" i="15"/>
  <c r="J10" i="15"/>
  <c r="I10" i="15"/>
  <c r="H10" i="15"/>
  <c r="F10" i="15"/>
  <c r="E10" i="15"/>
  <c r="D10" i="15"/>
  <c r="C10" i="15"/>
  <c r="Q9" i="15"/>
  <c r="L9" i="15"/>
  <c r="L32" i="15" s="1"/>
  <c r="G9" i="15"/>
  <c r="Q8" i="15"/>
  <c r="L8" i="15"/>
  <c r="L30" i="15" s="1"/>
  <c r="G8" i="15"/>
  <c r="G30" i="15" s="1"/>
  <c r="T7" i="15"/>
  <c r="P7" i="15"/>
  <c r="P23" i="15" s="1"/>
  <c r="O7" i="15"/>
  <c r="O23" i="15" s="1"/>
  <c r="N7" i="15"/>
  <c r="N23" i="15" s="1"/>
  <c r="M7" i="15"/>
  <c r="K7" i="15"/>
  <c r="K23" i="15" s="1"/>
  <c r="J7" i="15"/>
  <c r="J23" i="15" s="1"/>
  <c r="I7" i="15"/>
  <c r="H7" i="15"/>
  <c r="H23" i="15" s="1"/>
  <c r="F7" i="15"/>
  <c r="F23" i="15" s="1"/>
  <c r="E7" i="15"/>
  <c r="D7" i="15"/>
  <c r="C7" i="15"/>
  <c r="C23" i="15" s="1"/>
  <c r="P32" i="14"/>
  <c r="O32" i="14"/>
  <c r="N32" i="14"/>
  <c r="M32" i="14"/>
  <c r="K32" i="14"/>
  <c r="J32" i="14"/>
  <c r="I32" i="14"/>
  <c r="H32" i="14"/>
  <c r="F32" i="14"/>
  <c r="E32" i="14"/>
  <c r="D32" i="14"/>
  <c r="C32" i="14"/>
  <c r="P31" i="14"/>
  <c r="O31" i="14"/>
  <c r="N31" i="14"/>
  <c r="M31" i="14"/>
  <c r="K31" i="14"/>
  <c r="J31" i="14"/>
  <c r="I31" i="14"/>
  <c r="H31" i="14"/>
  <c r="F31" i="14"/>
  <c r="E31" i="14"/>
  <c r="D31" i="14"/>
  <c r="C31" i="14"/>
  <c r="P30" i="14"/>
  <c r="P33" i="14" s="1"/>
  <c r="O30" i="14"/>
  <c r="O33" i="14" s="1"/>
  <c r="N30" i="14"/>
  <c r="N33" i="14" s="1"/>
  <c r="M30" i="14"/>
  <c r="M33" i="14" s="1"/>
  <c r="K30" i="14"/>
  <c r="K33" i="14" s="1"/>
  <c r="J30" i="14"/>
  <c r="J33" i="14" s="1"/>
  <c r="I30" i="14"/>
  <c r="I33" i="14" s="1"/>
  <c r="H30" i="14"/>
  <c r="H33" i="14" s="1"/>
  <c r="F30" i="14"/>
  <c r="F33" i="14" s="1"/>
  <c r="E30" i="14"/>
  <c r="E33" i="14" s="1"/>
  <c r="D30" i="14"/>
  <c r="D33" i="14" s="1"/>
  <c r="C30" i="14"/>
  <c r="C33" i="14" s="1"/>
  <c r="U21" i="14"/>
  <c r="V21" i="14" s="1"/>
  <c r="Q21" i="14"/>
  <c r="L21" i="14"/>
  <c r="G21" i="14"/>
  <c r="Q20" i="14"/>
  <c r="L20" i="14"/>
  <c r="G20" i="14"/>
  <c r="Q19" i="14"/>
  <c r="L19" i="14"/>
  <c r="G19" i="14"/>
  <c r="Q18" i="14"/>
  <c r="L18" i="14"/>
  <c r="G18" i="14"/>
  <c r="Q17" i="14"/>
  <c r="Q31" i="14" s="1"/>
  <c r="L17" i="14"/>
  <c r="L31" i="14" s="1"/>
  <c r="G17" i="14"/>
  <c r="G31" i="14" s="1"/>
  <c r="S16" i="14"/>
  <c r="Q16" i="14"/>
  <c r="P16" i="14"/>
  <c r="O16" i="14"/>
  <c r="N16" i="14"/>
  <c r="M16" i="14"/>
  <c r="L16" i="14"/>
  <c r="K16" i="14"/>
  <c r="J16" i="14"/>
  <c r="I16" i="14"/>
  <c r="H16" i="14"/>
  <c r="F16" i="14"/>
  <c r="E16" i="14"/>
  <c r="D16" i="14"/>
  <c r="C16" i="14"/>
  <c r="U15" i="14"/>
  <c r="V15" i="14" s="1"/>
  <c r="Q15" i="14"/>
  <c r="L15" i="14"/>
  <c r="G15" i="14"/>
  <c r="Q14" i="14"/>
  <c r="L14" i="14"/>
  <c r="G14" i="14"/>
  <c r="G13" i="14" s="1"/>
  <c r="T13" i="14"/>
  <c r="Q13" i="14"/>
  <c r="P13" i="14"/>
  <c r="O13" i="14"/>
  <c r="N13" i="14"/>
  <c r="M13" i="14"/>
  <c r="K13" i="14"/>
  <c r="J13" i="14"/>
  <c r="I13" i="14"/>
  <c r="H13" i="14"/>
  <c r="F13" i="14"/>
  <c r="E13" i="14"/>
  <c r="D13" i="14"/>
  <c r="C13" i="14"/>
  <c r="Q12" i="14"/>
  <c r="L12" i="14"/>
  <c r="G12" i="14"/>
  <c r="U12" i="14" s="1"/>
  <c r="Q11" i="14"/>
  <c r="Q10" i="14" s="1"/>
  <c r="L11" i="14"/>
  <c r="G11" i="14"/>
  <c r="T10" i="14"/>
  <c r="P10" i="14"/>
  <c r="O10" i="14"/>
  <c r="N10" i="14"/>
  <c r="M10" i="14"/>
  <c r="K10" i="14"/>
  <c r="J10" i="14"/>
  <c r="I10" i="14"/>
  <c r="H10" i="14"/>
  <c r="G10" i="14"/>
  <c r="F10" i="14"/>
  <c r="E10" i="14"/>
  <c r="D10" i="14"/>
  <c r="C10" i="14"/>
  <c r="Q9" i="14"/>
  <c r="L9" i="14"/>
  <c r="G9" i="14"/>
  <c r="Q8" i="14"/>
  <c r="Q30" i="14" s="1"/>
  <c r="L8" i="14"/>
  <c r="L30" i="14" s="1"/>
  <c r="G8" i="14"/>
  <c r="G7" i="14" s="1"/>
  <c r="T7" i="14"/>
  <c r="P7" i="14"/>
  <c r="P23" i="14" s="1"/>
  <c r="O7" i="14"/>
  <c r="N7" i="14"/>
  <c r="M7" i="14"/>
  <c r="L7" i="14"/>
  <c r="K7" i="14"/>
  <c r="J7" i="14"/>
  <c r="I7" i="14"/>
  <c r="H7" i="14"/>
  <c r="H23" i="14" s="1"/>
  <c r="F7" i="14"/>
  <c r="E7" i="14"/>
  <c r="E23" i="14" s="1"/>
  <c r="D7" i="14"/>
  <c r="D23" i="14" s="1"/>
  <c r="C7" i="14"/>
  <c r="Q21" i="13"/>
  <c r="L21" i="13"/>
  <c r="G21" i="13"/>
  <c r="U21" i="13" s="1"/>
  <c r="V21" i="13" s="1"/>
  <c r="Q20" i="13"/>
  <c r="L20" i="13"/>
  <c r="G20" i="13"/>
  <c r="U19" i="13"/>
  <c r="V19" i="13" s="1"/>
  <c r="Q19" i="13"/>
  <c r="L19" i="13"/>
  <c r="G19" i="13"/>
  <c r="Q18" i="13"/>
  <c r="L18" i="13"/>
  <c r="G18" i="13"/>
  <c r="Q17" i="13"/>
  <c r="E31" i="13" s="1"/>
  <c r="L17" i="13"/>
  <c r="L16" i="13" s="1"/>
  <c r="G17" i="13"/>
  <c r="C31" i="13" s="1"/>
  <c r="S16" i="13"/>
  <c r="P16" i="13"/>
  <c r="O16" i="13"/>
  <c r="N16" i="13"/>
  <c r="M16" i="13"/>
  <c r="K16" i="13"/>
  <c r="J16" i="13"/>
  <c r="I16" i="13"/>
  <c r="H16" i="13"/>
  <c r="G16" i="13"/>
  <c r="F16" i="13"/>
  <c r="E16" i="13"/>
  <c r="D16" i="13"/>
  <c r="C16" i="13"/>
  <c r="Q15" i="13"/>
  <c r="L15" i="13"/>
  <c r="G15" i="13"/>
  <c r="Q14" i="13"/>
  <c r="L14" i="13"/>
  <c r="S14" i="13" s="1"/>
  <c r="G14" i="13"/>
  <c r="T13" i="13"/>
  <c r="P13" i="13"/>
  <c r="O13" i="13"/>
  <c r="N13" i="13"/>
  <c r="M13" i="13"/>
  <c r="K13" i="13"/>
  <c r="J13" i="13"/>
  <c r="I13" i="13"/>
  <c r="H13" i="13"/>
  <c r="G13" i="13"/>
  <c r="F13" i="13"/>
  <c r="E13" i="13"/>
  <c r="D13" i="13"/>
  <c r="C13" i="13"/>
  <c r="Q12" i="13"/>
  <c r="L12" i="13"/>
  <c r="G12" i="13"/>
  <c r="S11" i="13"/>
  <c r="V11" i="13" s="1"/>
  <c r="Q11" i="13"/>
  <c r="L11" i="13"/>
  <c r="G11" i="13"/>
  <c r="G10" i="13" s="1"/>
  <c r="T10" i="13"/>
  <c r="Q10" i="13"/>
  <c r="P10" i="13"/>
  <c r="O10" i="13"/>
  <c r="N10" i="13"/>
  <c r="M10" i="13"/>
  <c r="L10" i="13"/>
  <c r="K10" i="13"/>
  <c r="J10" i="13"/>
  <c r="I10" i="13"/>
  <c r="H10" i="13"/>
  <c r="F10" i="13"/>
  <c r="E10" i="13"/>
  <c r="D10" i="13"/>
  <c r="C10" i="13"/>
  <c r="Q9" i="13"/>
  <c r="E32" i="13" s="1"/>
  <c r="L9" i="13"/>
  <c r="G9" i="13"/>
  <c r="Q8" i="13"/>
  <c r="L8" i="13"/>
  <c r="D30" i="13" s="1"/>
  <c r="G8" i="13"/>
  <c r="T7" i="13"/>
  <c r="P7" i="13"/>
  <c r="O7" i="13"/>
  <c r="N7" i="13"/>
  <c r="M7" i="13"/>
  <c r="M23" i="13" s="1"/>
  <c r="K7" i="13"/>
  <c r="K23" i="13" s="1"/>
  <c r="J7" i="13"/>
  <c r="I7" i="13"/>
  <c r="I23" i="13" s="1"/>
  <c r="H7" i="13"/>
  <c r="F7" i="13"/>
  <c r="F23" i="13" s="1"/>
  <c r="E7" i="13"/>
  <c r="D7" i="13"/>
  <c r="C7" i="13"/>
  <c r="V9" i="16" l="1"/>
  <c r="U7" i="16"/>
  <c r="Q7" i="13"/>
  <c r="U9" i="13"/>
  <c r="V9" i="13" s="1"/>
  <c r="L13" i="13"/>
  <c r="Q13" i="13"/>
  <c r="G32" i="14"/>
  <c r="U18" i="14"/>
  <c r="U16" i="14" s="1"/>
  <c r="G7" i="15"/>
  <c r="L33" i="15"/>
  <c r="Q32" i="15"/>
  <c r="O32" i="17"/>
  <c r="F23" i="16"/>
  <c r="J23" i="16"/>
  <c r="N23" i="16"/>
  <c r="Q30" i="16"/>
  <c r="Q33" i="16" s="1"/>
  <c r="G13" i="16"/>
  <c r="D33" i="16"/>
  <c r="E33" i="18"/>
  <c r="F33" i="18"/>
  <c r="K80" i="21"/>
  <c r="F37" i="21"/>
  <c r="C23" i="13"/>
  <c r="N23" i="13"/>
  <c r="H23" i="13"/>
  <c r="U12" i="13"/>
  <c r="U15" i="13"/>
  <c r="U13" i="13" s="1"/>
  <c r="U18" i="13"/>
  <c r="U20" i="13"/>
  <c r="V20" i="13" s="1"/>
  <c r="L32" i="14"/>
  <c r="S11" i="14"/>
  <c r="V11" i="14" s="1"/>
  <c r="V10" i="14" s="1"/>
  <c r="U20" i="14"/>
  <c r="V20" i="14" s="1"/>
  <c r="D23" i="15"/>
  <c r="L7" i="15"/>
  <c r="L23" i="15" s="1"/>
  <c r="Q30" i="15"/>
  <c r="Q33" i="15" s="1"/>
  <c r="G10" i="15"/>
  <c r="S14" i="15"/>
  <c r="U20" i="15"/>
  <c r="V20" i="15" s="1"/>
  <c r="E24" i="17"/>
  <c r="I24" i="17"/>
  <c r="M24" i="17"/>
  <c r="U12" i="16"/>
  <c r="G16" i="16"/>
  <c r="U9" i="18"/>
  <c r="L16" i="18"/>
  <c r="G16" i="18"/>
  <c r="I33" i="18"/>
  <c r="I80" i="21"/>
  <c r="C32" i="13"/>
  <c r="P23" i="13"/>
  <c r="E23" i="13"/>
  <c r="J23" i="13"/>
  <c r="O23" i="13"/>
  <c r="G7" i="13"/>
  <c r="D23" i="13"/>
  <c r="E30" i="13"/>
  <c r="C23" i="14"/>
  <c r="K23" i="14"/>
  <c r="O23" i="14"/>
  <c r="L33" i="14"/>
  <c r="F23" i="14"/>
  <c r="L10" i="14"/>
  <c r="L13" i="14"/>
  <c r="L23" i="14" s="1"/>
  <c r="T17" i="14"/>
  <c r="V17" i="14" s="1"/>
  <c r="U19" i="14"/>
  <c r="V19" i="14" s="1"/>
  <c r="E23" i="15"/>
  <c r="I23" i="15"/>
  <c r="M23" i="15"/>
  <c r="T23" i="15"/>
  <c r="U9" i="15"/>
  <c r="L7" i="16"/>
  <c r="L23" i="16" s="1"/>
  <c r="G30" i="16"/>
  <c r="L32" i="16"/>
  <c r="L33" i="16" s="1"/>
  <c r="U15" i="16"/>
  <c r="O80" i="21"/>
  <c r="U10" i="13"/>
  <c r="V12" i="13"/>
  <c r="V10" i="13" s="1"/>
  <c r="V15" i="13"/>
  <c r="U16" i="13"/>
  <c r="V18" i="13"/>
  <c r="G23" i="13"/>
  <c r="E33" i="13"/>
  <c r="V14" i="13"/>
  <c r="S13" i="13"/>
  <c r="Q23" i="13"/>
  <c r="U10" i="14"/>
  <c r="V12" i="14"/>
  <c r="V18" i="14"/>
  <c r="V16" i="14" s="1"/>
  <c r="L7" i="13"/>
  <c r="L23" i="13" s="1"/>
  <c r="U7" i="13"/>
  <c r="Q16" i="13"/>
  <c r="T17" i="13"/>
  <c r="J23" i="14"/>
  <c r="N23" i="14"/>
  <c r="G30" i="14"/>
  <c r="U9" i="14"/>
  <c r="U13" i="14"/>
  <c r="G16" i="14"/>
  <c r="G23" i="14" s="1"/>
  <c r="T16" i="14"/>
  <c r="U10" i="15"/>
  <c r="V12" i="15"/>
  <c r="U13" i="16"/>
  <c r="V15" i="16"/>
  <c r="F33" i="16"/>
  <c r="U15" i="18"/>
  <c r="S8" i="13"/>
  <c r="C30" i="13"/>
  <c r="T23" i="14"/>
  <c r="S14" i="14"/>
  <c r="V11" i="15"/>
  <c r="S10" i="15"/>
  <c r="V31" i="15"/>
  <c r="U16" i="15"/>
  <c r="V18" i="15"/>
  <c r="D33" i="15"/>
  <c r="V14" i="16"/>
  <c r="V13" i="16" s="1"/>
  <c r="S13" i="16"/>
  <c r="U16" i="16"/>
  <c r="V18" i="16"/>
  <c r="S8" i="18"/>
  <c r="G7" i="18"/>
  <c r="M33" i="18"/>
  <c r="D31" i="13"/>
  <c r="F31" i="13" s="1"/>
  <c r="D32" i="13"/>
  <c r="F32" i="13" s="1"/>
  <c r="V14" i="15"/>
  <c r="S13" i="15"/>
  <c r="E33" i="15"/>
  <c r="V12" i="18"/>
  <c r="U10" i="18"/>
  <c r="N33" i="18"/>
  <c r="S10" i="13"/>
  <c r="I23" i="14"/>
  <c r="M23" i="14"/>
  <c r="Q7" i="14"/>
  <c r="Q23" i="14" s="1"/>
  <c r="S8" i="14"/>
  <c r="Q32" i="14"/>
  <c r="Q33" i="14" s="1"/>
  <c r="V31" i="14"/>
  <c r="V9" i="15"/>
  <c r="U7" i="15"/>
  <c r="F33" i="15"/>
  <c r="V12" i="16"/>
  <c r="V10" i="16" s="1"/>
  <c r="U10" i="16"/>
  <c r="E33" i="16"/>
  <c r="U7" i="18"/>
  <c r="V9" i="18"/>
  <c r="J33" i="18"/>
  <c r="O9" i="17"/>
  <c r="O7" i="17" s="1"/>
  <c r="O24" i="17" s="1"/>
  <c r="Q23" i="16"/>
  <c r="S8" i="16"/>
  <c r="E7" i="18"/>
  <c r="E23" i="18" s="1"/>
  <c r="I23" i="18"/>
  <c r="M23" i="18"/>
  <c r="Q7" i="18"/>
  <c r="G13" i="18"/>
  <c r="K13" i="18"/>
  <c r="K23" i="18" s="1"/>
  <c r="P16" i="18"/>
  <c r="Q17" i="18"/>
  <c r="T17" i="18" s="1"/>
  <c r="Q19" i="18"/>
  <c r="U19" i="18" s="1"/>
  <c r="V19" i="18" s="1"/>
  <c r="K32" i="18"/>
  <c r="K33" i="18" s="1"/>
  <c r="Q7" i="15"/>
  <c r="Q23" i="15" s="1"/>
  <c r="S8" i="15"/>
  <c r="G13" i="15"/>
  <c r="G23" i="15" s="1"/>
  <c r="V15" i="15"/>
  <c r="V17" i="15"/>
  <c r="C32" i="15"/>
  <c r="C33" i="15" s="1"/>
  <c r="G32" i="15"/>
  <c r="V32" i="15" s="1"/>
  <c r="L14" i="18"/>
  <c r="L13" i="18" s="1"/>
  <c r="L23" i="18" s="1"/>
  <c r="C30" i="18"/>
  <c r="G31" i="18"/>
  <c r="C32" i="18"/>
  <c r="C33" i="18" s="1"/>
  <c r="H32" i="18"/>
  <c r="H33" i="18" s="1"/>
  <c r="H80" i="21"/>
  <c r="S10" i="16"/>
  <c r="L16" i="16"/>
  <c r="G19" i="16"/>
  <c r="U19" i="16" s="1"/>
  <c r="V19" i="16" s="1"/>
  <c r="C23" i="18"/>
  <c r="G11" i="18"/>
  <c r="G30" i="18" s="1"/>
  <c r="D30" i="18"/>
  <c r="D33" i="18" s="1"/>
  <c r="U23" i="16"/>
  <c r="T17" i="16"/>
  <c r="H23" i="18"/>
  <c r="P23" i="18"/>
  <c r="O16" i="18"/>
  <c r="O23" i="18" s="1"/>
  <c r="Q18" i="18"/>
  <c r="U18" i="18" s="1"/>
  <c r="O24" i="20"/>
  <c r="U21" i="18"/>
  <c r="V21" i="18" s="1"/>
  <c r="U20" i="18"/>
  <c r="J53" i="21"/>
  <c r="J80" i="21" s="1"/>
  <c r="F80" i="21"/>
  <c r="L32" i="18"/>
  <c r="G32" i="18"/>
  <c r="V10" i="15" l="1"/>
  <c r="V30" i="15"/>
  <c r="S10" i="14"/>
  <c r="V13" i="13"/>
  <c r="U23" i="13"/>
  <c r="V30" i="16"/>
  <c r="V18" i="18"/>
  <c r="U16" i="18"/>
  <c r="G23" i="16"/>
  <c r="V8" i="15"/>
  <c r="V7" i="15" s="1"/>
  <c r="S7" i="15"/>
  <c r="S23" i="15" s="1"/>
  <c r="Q32" i="18"/>
  <c r="T16" i="18"/>
  <c r="T23" i="18" s="1"/>
  <c r="V17" i="18"/>
  <c r="V16" i="18" s="1"/>
  <c r="V16" i="15"/>
  <c r="Q31" i="18"/>
  <c r="Q16" i="18"/>
  <c r="Q23" i="18" s="1"/>
  <c r="V8" i="16"/>
  <c r="V7" i="16" s="1"/>
  <c r="S7" i="16"/>
  <c r="S23" i="16" s="1"/>
  <c r="U23" i="15"/>
  <c r="V8" i="14"/>
  <c r="S7" i="14"/>
  <c r="S23" i="14" s="1"/>
  <c r="V32" i="14"/>
  <c r="V15" i="18"/>
  <c r="U13" i="18"/>
  <c r="U23" i="18" s="1"/>
  <c r="G33" i="14"/>
  <c r="V30" i="14"/>
  <c r="V33" i="14" s="1"/>
  <c r="T16" i="16"/>
  <c r="T23" i="16" s="1"/>
  <c r="V17" i="16"/>
  <c r="V16" i="16" s="1"/>
  <c r="V13" i="15"/>
  <c r="D33" i="13"/>
  <c r="L30" i="18"/>
  <c r="L33" i="18" s="1"/>
  <c r="G32" i="16"/>
  <c r="C33" i="13"/>
  <c r="F30" i="13"/>
  <c r="F33" i="13" s="1"/>
  <c r="V33" i="15"/>
  <c r="G10" i="18"/>
  <c r="G23" i="18" s="1"/>
  <c r="S11" i="18"/>
  <c r="V31" i="18"/>
  <c r="S14" i="18"/>
  <c r="V8" i="18"/>
  <c r="V7" i="18" s="1"/>
  <c r="S7" i="18"/>
  <c r="V14" i="14"/>
  <c r="V13" i="14" s="1"/>
  <c r="S13" i="14"/>
  <c r="V8" i="13"/>
  <c r="V7" i="13" s="1"/>
  <c r="V23" i="13" s="1"/>
  <c r="S7" i="13"/>
  <c r="S23" i="13" s="1"/>
  <c r="G33" i="15"/>
  <c r="U7" i="14"/>
  <c r="U23" i="14" s="1"/>
  <c r="V9" i="14"/>
  <c r="T16" i="13"/>
  <c r="T23" i="13" s="1"/>
  <c r="V17" i="13"/>
  <c r="V16" i="13" s="1"/>
  <c r="V20" i="18"/>
  <c r="V32" i="18"/>
  <c r="G33" i="18"/>
  <c r="V23" i="15" l="1"/>
  <c r="V30" i="18"/>
  <c r="V32" i="16"/>
  <c r="V33" i="16" s="1"/>
  <c r="G33" i="16"/>
  <c r="V23" i="16"/>
  <c r="S13" i="18"/>
  <c r="V14" i="18"/>
  <c r="V13" i="18" s="1"/>
  <c r="V7" i="14"/>
  <c r="V23" i="14" s="1"/>
  <c r="V33" i="18"/>
  <c r="V11" i="18"/>
  <c r="V10" i="18" s="1"/>
  <c r="S10" i="18"/>
  <c r="S23" i="18" s="1"/>
  <c r="Q33" i="18"/>
  <c r="V23" i="18" l="1"/>
</calcChain>
</file>

<file path=xl/comments1.xml><?xml version="1.0" encoding="utf-8"?>
<comments xmlns="http://schemas.openxmlformats.org/spreadsheetml/2006/main">
  <authors>
    <author>Starling Ortiz Delmonte</author>
  </authors>
  <commentList>
    <comment ref="R33" authorId="0" shapeId="0">
      <text>
        <r>
          <rPr>
            <b/>
            <sz val="9"/>
            <color indexed="81"/>
            <rFont val="Tahoma"/>
            <family val="2"/>
          </rPr>
          <t>Este avance solo corresponde al Circuito CABA101.</t>
        </r>
      </text>
    </comment>
    <comment ref="R35" authorId="0" shapeId="0">
      <text>
        <r>
          <rPr>
            <b/>
            <u/>
            <sz val="11"/>
            <color indexed="81"/>
            <rFont val="Tahoma"/>
            <family val="2"/>
          </rPr>
          <t xml:space="preserve">Viejos
</t>
        </r>
        <r>
          <rPr>
            <sz val="11"/>
            <color indexed="81"/>
            <rFont val="Tahoma"/>
            <family val="2"/>
          </rPr>
          <t xml:space="preserve">
Caoba II: </t>
        </r>
        <r>
          <rPr>
            <b/>
            <sz val="11"/>
            <color indexed="81"/>
            <rFont val="Tahoma"/>
            <family val="2"/>
          </rPr>
          <t>100%</t>
        </r>
        <r>
          <rPr>
            <sz val="11"/>
            <color indexed="81"/>
            <rFont val="Tahoma"/>
            <family val="2"/>
          </rPr>
          <t xml:space="preserve">
Claret: </t>
        </r>
        <r>
          <rPr>
            <b/>
            <sz val="11"/>
            <color indexed="81"/>
            <rFont val="Tahoma"/>
            <family val="2"/>
          </rPr>
          <t>102%</t>
        </r>
        <r>
          <rPr>
            <sz val="11"/>
            <color indexed="81"/>
            <rFont val="Tahoma"/>
            <family val="2"/>
          </rPr>
          <t xml:space="preserve">
Lope de Vega: </t>
        </r>
        <r>
          <rPr>
            <b/>
            <sz val="11"/>
            <color indexed="81"/>
            <rFont val="Tahoma"/>
            <family val="2"/>
          </rPr>
          <t>84%</t>
        </r>
        <r>
          <rPr>
            <sz val="11"/>
            <color indexed="81"/>
            <rFont val="Tahoma"/>
            <family val="2"/>
          </rPr>
          <t xml:space="preserve"> 
Mata Hambre: </t>
        </r>
        <r>
          <rPr>
            <b/>
            <sz val="11"/>
            <color indexed="81"/>
            <rFont val="Tahoma"/>
            <family val="2"/>
          </rPr>
          <t xml:space="preserve">91%
</t>
        </r>
        <r>
          <rPr>
            <sz val="11"/>
            <color indexed="81"/>
            <rFont val="Tahoma"/>
            <family val="2"/>
          </rPr>
          <t xml:space="preserve">Cristo Rey: </t>
        </r>
        <r>
          <rPr>
            <b/>
            <sz val="11"/>
            <color indexed="81"/>
            <rFont val="Tahoma"/>
            <family val="2"/>
          </rPr>
          <t>86%</t>
        </r>
        <r>
          <rPr>
            <sz val="11"/>
            <color indexed="81"/>
            <rFont val="Tahoma"/>
            <family val="2"/>
          </rPr>
          <t xml:space="preserve">
</t>
        </r>
        <r>
          <rPr>
            <b/>
            <u/>
            <sz val="11"/>
            <color indexed="81"/>
            <rFont val="Tahoma"/>
            <family val="2"/>
          </rPr>
          <t>Nuevos</t>
        </r>
        <r>
          <rPr>
            <b/>
            <sz val="11"/>
            <color indexed="81"/>
            <rFont val="Tahoma"/>
            <family val="2"/>
          </rPr>
          <t xml:space="preserve">
</t>
        </r>
        <r>
          <rPr>
            <sz val="11"/>
            <color indexed="81"/>
            <rFont val="Tahoma"/>
            <family val="2"/>
          </rPr>
          <t xml:space="preserve">
Luz Consuelo Norte: </t>
        </r>
        <r>
          <rPr>
            <b/>
            <sz val="11"/>
            <color indexed="81"/>
            <rFont val="Tahoma"/>
            <family val="2"/>
          </rPr>
          <t>8%</t>
        </r>
        <r>
          <rPr>
            <sz val="11"/>
            <color indexed="81"/>
            <rFont val="Tahoma"/>
            <family val="2"/>
          </rPr>
          <t xml:space="preserve">
Luz Consuelo Sur: </t>
        </r>
        <r>
          <rPr>
            <b/>
            <sz val="11"/>
            <color indexed="81"/>
            <rFont val="Tahoma"/>
            <family val="2"/>
          </rPr>
          <t>10%</t>
        </r>
        <r>
          <rPr>
            <sz val="11"/>
            <color indexed="81"/>
            <rFont val="Tahoma"/>
            <family val="2"/>
          </rPr>
          <t xml:space="preserve">
Ens. Kennedy: </t>
        </r>
        <r>
          <rPr>
            <b/>
            <sz val="11"/>
            <color indexed="81"/>
            <rFont val="Tahoma"/>
            <family val="2"/>
          </rPr>
          <t>7%</t>
        </r>
        <r>
          <rPr>
            <sz val="11"/>
            <color indexed="81"/>
            <rFont val="Tahoma"/>
            <family val="2"/>
          </rPr>
          <t xml:space="preserve">
Callejón Sol Poniente: </t>
        </r>
        <r>
          <rPr>
            <b/>
            <sz val="11"/>
            <color indexed="81"/>
            <rFont val="Tahoma"/>
            <family val="2"/>
          </rPr>
          <t>3%</t>
        </r>
        <r>
          <rPr>
            <sz val="11"/>
            <color indexed="81"/>
            <rFont val="Tahoma"/>
            <family val="2"/>
          </rPr>
          <t xml:space="preserve">
Manganagua: </t>
        </r>
        <r>
          <rPr>
            <b/>
            <sz val="11"/>
            <color indexed="81"/>
            <rFont val="Tahoma"/>
            <family val="2"/>
          </rPr>
          <t>7%</t>
        </r>
        <r>
          <rPr>
            <sz val="11"/>
            <color indexed="81"/>
            <rFont val="Tahoma"/>
            <family val="2"/>
          </rPr>
          <t xml:space="preserve">
Barrio Cuba: </t>
        </r>
        <r>
          <rPr>
            <b/>
            <sz val="11"/>
            <color indexed="81"/>
            <rFont val="Tahoma"/>
            <family val="2"/>
          </rPr>
          <t>7%</t>
        </r>
        <r>
          <rPr>
            <sz val="11"/>
            <color indexed="81"/>
            <rFont val="Tahoma"/>
            <family val="2"/>
          </rPr>
          <t xml:space="preserve">
San Luis (Evaristo Morales): </t>
        </r>
        <r>
          <rPr>
            <b/>
            <sz val="11"/>
            <color indexed="81"/>
            <rFont val="Tahoma"/>
            <family val="2"/>
          </rPr>
          <t>5%</t>
        </r>
        <r>
          <rPr>
            <sz val="11"/>
            <color indexed="81"/>
            <rFont val="Tahoma"/>
            <family val="2"/>
          </rPr>
          <t xml:space="preserve">
Celda Lope de Vega: </t>
        </r>
        <r>
          <rPr>
            <b/>
            <sz val="11"/>
            <color indexed="81"/>
            <rFont val="Tahoma"/>
            <family val="2"/>
          </rPr>
          <t>7%</t>
        </r>
        <r>
          <rPr>
            <sz val="11"/>
            <color indexed="81"/>
            <rFont val="Tahoma"/>
            <family val="2"/>
          </rPr>
          <t xml:space="preserve"> 
Caobita (Evaristo Morales): </t>
        </r>
        <r>
          <rPr>
            <b/>
            <sz val="11"/>
            <color indexed="81"/>
            <rFont val="Tahoma"/>
            <family val="2"/>
          </rPr>
          <t>4%</t>
        </r>
        <r>
          <rPr>
            <sz val="11"/>
            <color indexed="81"/>
            <rFont val="Tahoma"/>
            <family val="2"/>
          </rPr>
          <t xml:space="preserve">
Barrio La Lotería: </t>
        </r>
        <r>
          <rPr>
            <b/>
            <sz val="11"/>
            <color indexed="81"/>
            <rFont val="Tahoma"/>
            <family val="2"/>
          </rPr>
          <t>12%</t>
        </r>
        <r>
          <rPr>
            <sz val="11"/>
            <color indexed="81"/>
            <rFont val="Tahoma"/>
            <family val="2"/>
          </rPr>
          <t xml:space="preserve">
Haina Oriental (Manresa): </t>
        </r>
        <r>
          <rPr>
            <b/>
            <sz val="11"/>
            <color indexed="81"/>
            <rFont val="Tahoma"/>
            <family val="2"/>
          </rPr>
          <t>10%</t>
        </r>
        <r>
          <rPr>
            <sz val="11"/>
            <color indexed="81"/>
            <rFont val="Tahoma"/>
            <family val="2"/>
          </rPr>
          <t xml:space="preserve">
El Bolsillo (En. Quisqueya): </t>
        </r>
        <r>
          <rPr>
            <b/>
            <sz val="11"/>
            <color indexed="81"/>
            <rFont val="Tahoma"/>
            <family val="2"/>
          </rPr>
          <t>8%</t>
        </r>
        <r>
          <rPr>
            <sz val="11"/>
            <color indexed="81"/>
            <rFont val="Tahoma"/>
            <family val="2"/>
          </rPr>
          <t xml:space="preserve">
Los Pinos Sur: </t>
        </r>
        <r>
          <rPr>
            <b/>
            <sz val="11"/>
            <color indexed="81"/>
            <rFont val="Tahoma"/>
            <family val="2"/>
          </rPr>
          <t>15%</t>
        </r>
        <r>
          <rPr>
            <sz val="11"/>
            <color indexed="81"/>
            <rFont val="Tahoma"/>
            <family val="2"/>
          </rPr>
          <t xml:space="preserve"> 
Quisqueyita: </t>
        </r>
        <r>
          <rPr>
            <b/>
            <sz val="11"/>
            <color indexed="81"/>
            <rFont val="Tahoma"/>
            <family val="2"/>
          </rPr>
          <t>8%</t>
        </r>
        <r>
          <rPr>
            <sz val="11"/>
            <color indexed="81"/>
            <rFont val="Tahoma"/>
            <family val="2"/>
          </rPr>
          <t xml:space="preserve">
Sagrario Díaz: </t>
        </r>
        <r>
          <rPr>
            <b/>
            <sz val="11"/>
            <color indexed="81"/>
            <rFont val="Tahoma"/>
            <family val="2"/>
          </rPr>
          <t>9%</t>
        </r>
        <r>
          <rPr>
            <sz val="11"/>
            <color indexed="81"/>
            <rFont val="Tahoma"/>
            <family val="2"/>
          </rPr>
          <t xml:space="preserve"> 
La 800: </t>
        </r>
        <r>
          <rPr>
            <b/>
            <sz val="11"/>
            <color indexed="81"/>
            <rFont val="Tahoma"/>
            <family val="2"/>
          </rPr>
          <t>4%</t>
        </r>
        <r>
          <rPr>
            <sz val="11"/>
            <color indexed="81"/>
            <rFont val="Tahoma"/>
            <family val="2"/>
          </rPr>
          <t xml:space="preserve">
Alas del Caribe (Res. Anaconda): </t>
        </r>
        <r>
          <rPr>
            <b/>
            <sz val="11"/>
            <color indexed="81"/>
            <rFont val="Tahoma"/>
            <family val="2"/>
          </rPr>
          <t>11%</t>
        </r>
        <r>
          <rPr>
            <sz val="11"/>
            <color indexed="81"/>
            <rFont val="Tahoma"/>
            <family val="2"/>
          </rPr>
          <t xml:space="preserve"> 
Calle Belén (La venta): </t>
        </r>
        <r>
          <rPr>
            <b/>
            <sz val="11"/>
            <color indexed="81"/>
            <rFont val="Tahoma"/>
            <family val="2"/>
          </rPr>
          <t>15%</t>
        </r>
        <r>
          <rPr>
            <sz val="11"/>
            <color indexed="81"/>
            <rFont val="Tahoma"/>
            <family val="2"/>
          </rPr>
          <t xml:space="preserve">
Camino Chiquito: </t>
        </r>
        <r>
          <rPr>
            <b/>
            <sz val="11"/>
            <color indexed="81"/>
            <rFont val="Tahoma"/>
            <family val="2"/>
          </rPr>
          <t>19%</t>
        </r>
        <r>
          <rPr>
            <sz val="9"/>
            <color indexed="81"/>
            <rFont val="Tahoma"/>
            <family val="2"/>
          </rPr>
          <t xml:space="preserve">
</t>
        </r>
      </text>
    </comment>
    <comment ref="S35" authorId="0" shapeId="0">
      <text>
        <r>
          <rPr>
            <b/>
            <u/>
            <sz val="12"/>
            <color indexed="81"/>
            <rFont val="Tahoma"/>
            <family val="2"/>
          </rPr>
          <t>Viejos</t>
        </r>
        <r>
          <rPr>
            <sz val="12"/>
            <color indexed="81"/>
            <rFont val="Tahoma"/>
            <family val="2"/>
          </rPr>
          <t xml:space="preserve">
Caoba II: </t>
        </r>
        <r>
          <rPr>
            <b/>
            <sz val="12"/>
            <color indexed="81"/>
            <rFont val="Tahoma"/>
            <family val="2"/>
          </rPr>
          <t>Junio 2017</t>
        </r>
        <r>
          <rPr>
            <sz val="12"/>
            <color indexed="81"/>
            <rFont val="Tahoma"/>
            <family val="2"/>
          </rPr>
          <t xml:space="preserve">
Claret: </t>
        </r>
        <r>
          <rPr>
            <b/>
            <sz val="12"/>
            <color indexed="81"/>
            <rFont val="Tahoma"/>
            <family val="2"/>
          </rPr>
          <t>Julio 2017</t>
        </r>
        <r>
          <rPr>
            <sz val="12"/>
            <color indexed="81"/>
            <rFont val="Tahoma"/>
            <family val="2"/>
          </rPr>
          <t xml:space="preserve">
Lope de Vega: </t>
        </r>
        <r>
          <rPr>
            <b/>
            <sz val="12"/>
            <color indexed="81"/>
            <rFont val="Tahoma"/>
            <family val="2"/>
          </rPr>
          <t>Noviembre 2017</t>
        </r>
        <r>
          <rPr>
            <sz val="12"/>
            <color indexed="81"/>
            <rFont val="Tahoma"/>
            <family val="2"/>
          </rPr>
          <t xml:space="preserve">
Mata Hambre: </t>
        </r>
        <r>
          <rPr>
            <b/>
            <sz val="12"/>
            <color indexed="81"/>
            <rFont val="Tahoma"/>
            <family val="2"/>
          </rPr>
          <t>Marzo 2018</t>
        </r>
        <r>
          <rPr>
            <sz val="12"/>
            <color indexed="81"/>
            <rFont val="Tahoma"/>
            <family val="2"/>
          </rPr>
          <t xml:space="preserve">
Cristo Rey: </t>
        </r>
        <r>
          <rPr>
            <b/>
            <sz val="12"/>
            <color indexed="81"/>
            <rFont val="Tahoma"/>
            <family val="2"/>
          </rPr>
          <t>Abril 2018</t>
        </r>
        <r>
          <rPr>
            <sz val="12"/>
            <color indexed="81"/>
            <rFont val="Tahoma"/>
            <family val="2"/>
          </rPr>
          <t xml:space="preserve">
</t>
        </r>
        <r>
          <rPr>
            <b/>
            <u/>
            <sz val="12"/>
            <color indexed="81"/>
            <rFont val="Tahoma"/>
            <family val="2"/>
          </rPr>
          <t>Nuevos</t>
        </r>
        <r>
          <rPr>
            <sz val="12"/>
            <color indexed="81"/>
            <rFont val="Tahoma"/>
            <family val="2"/>
          </rPr>
          <t xml:space="preserve">
Luz Consuelo Norte: </t>
        </r>
        <r>
          <rPr>
            <b/>
            <sz val="12"/>
            <color indexed="81"/>
            <rFont val="Tahoma"/>
            <family val="2"/>
          </rPr>
          <t>Marzo 2018</t>
        </r>
        <r>
          <rPr>
            <sz val="12"/>
            <color indexed="81"/>
            <rFont val="Tahoma"/>
            <family val="2"/>
          </rPr>
          <t xml:space="preserve">
Luz Consuelo Sur: </t>
        </r>
        <r>
          <rPr>
            <b/>
            <sz val="12"/>
            <color indexed="81"/>
            <rFont val="Tahoma"/>
            <family val="2"/>
          </rPr>
          <t>Marzo 2018</t>
        </r>
        <r>
          <rPr>
            <sz val="12"/>
            <color indexed="81"/>
            <rFont val="Tahoma"/>
            <family val="2"/>
          </rPr>
          <t xml:space="preserve">
Ens. Kennedy: </t>
        </r>
        <r>
          <rPr>
            <b/>
            <sz val="12"/>
            <color indexed="81"/>
            <rFont val="Tahoma"/>
            <family val="2"/>
          </rPr>
          <t>Marzo 2018</t>
        </r>
        <r>
          <rPr>
            <sz val="12"/>
            <color indexed="81"/>
            <rFont val="Tahoma"/>
            <family val="2"/>
          </rPr>
          <t xml:space="preserve">
Callejón Sol Poniente: </t>
        </r>
        <r>
          <rPr>
            <b/>
            <sz val="12"/>
            <color indexed="81"/>
            <rFont val="Tahoma"/>
            <family val="2"/>
          </rPr>
          <t>Abril 2018</t>
        </r>
        <r>
          <rPr>
            <sz val="12"/>
            <color indexed="81"/>
            <rFont val="Tahoma"/>
            <family val="2"/>
          </rPr>
          <t xml:space="preserve">
Manganagua: </t>
        </r>
        <r>
          <rPr>
            <b/>
            <sz val="12"/>
            <color indexed="81"/>
            <rFont val="Tahoma"/>
            <family val="2"/>
          </rPr>
          <t>Junio 2018</t>
        </r>
        <r>
          <rPr>
            <sz val="12"/>
            <color indexed="81"/>
            <rFont val="Tahoma"/>
            <family val="2"/>
          </rPr>
          <t xml:space="preserve">
Barrio Cuba: </t>
        </r>
        <r>
          <rPr>
            <b/>
            <sz val="12"/>
            <color indexed="81"/>
            <rFont val="Tahoma"/>
            <family val="2"/>
          </rPr>
          <t>Junio 2018</t>
        </r>
        <r>
          <rPr>
            <sz val="12"/>
            <color indexed="81"/>
            <rFont val="Tahoma"/>
            <family val="2"/>
          </rPr>
          <t xml:space="preserve">
San Luis (Evaristo Morales): </t>
        </r>
        <r>
          <rPr>
            <b/>
            <sz val="12"/>
            <color indexed="81"/>
            <rFont val="Tahoma"/>
            <family val="2"/>
          </rPr>
          <t>Junio 2018</t>
        </r>
        <r>
          <rPr>
            <sz val="12"/>
            <color indexed="81"/>
            <rFont val="Tahoma"/>
            <family val="2"/>
          </rPr>
          <t xml:space="preserve">
Celda Lope de Vega: </t>
        </r>
        <r>
          <rPr>
            <b/>
            <sz val="12"/>
            <color indexed="81"/>
            <rFont val="Tahoma"/>
            <family val="2"/>
          </rPr>
          <t>Junio 2018</t>
        </r>
        <r>
          <rPr>
            <sz val="12"/>
            <color indexed="81"/>
            <rFont val="Tahoma"/>
            <family val="2"/>
          </rPr>
          <t xml:space="preserve">
Caobita (Evaristo Morales): </t>
        </r>
        <r>
          <rPr>
            <b/>
            <sz val="12"/>
            <color indexed="81"/>
            <rFont val="Tahoma"/>
            <family val="2"/>
          </rPr>
          <t>Marzo 2018</t>
        </r>
        <r>
          <rPr>
            <sz val="12"/>
            <color indexed="81"/>
            <rFont val="Tahoma"/>
            <family val="2"/>
          </rPr>
          <t xml:space="preserve">
Barrio La Lotería: </t>
        </r>
        <r>
          <rPr>
            <b/>
            <sz val="12"/>
            <color indexed="81"/>
            <rFont val="Tahoma"/>
            <family val="2"/>
          </rPr>
          <t>Marzo 2018</t>
        </r>
        <r>
          <rPr>
            <sz val="12"/>
            <color indexed="81"/>
            <rFont val="Tahoma"/>
            <family val="2"/>
          </rPr>
          <t xml:space="preserve">
Haina Oriental (Manresa): </t>
        </r>
        <r>
          <rPr>
            <b/>
            <sz val="12"/>
            <color indexed="81"/>
            <rFont val="Tahoma"/>
            <family val="2"/>
          </rPr>
          <t>Abril 2018</t>
        </r>
        <r>
          <rPr>
            <sz val="12"/>
            <color indexed="81"/>
            <rFont val="Tahoma"/>
            <family val="2"/>
          </rPr>
          <t xml:space="preserve">
El Bolsillo (En. Quisqueya): </t>
        </r>
        <r>
          <rPr>
            <b/>
            <sz val="12"/>
            <color indexed="81"/>
            <rFont val="Tahoma"/>
            <family val="2"/>
          </rPr>
          <t>Marzo 2018</t>
        </r>
        <r>
          <rPr>
            <sz val="12"/>
            <color indexed="81"/>
            <rFont val="Tahoma"/>
            <family val="2"/>
          </rPr>
          <t xml:space="preserve">
Los Pinos Sur: </t>
        </r>
        <r>
          <rPr>
            <b/>
            <sz val="12"/>
            <color indexed="81"/>
            <rFont val="Tahoma"/>
            <family val="2"/>
          </rPr>
          <t>Marzo 2018</t>
        </r>
        <r>
          <rPr>
            <sz val="12"/>
            <color indexed="81"/>
            <rFont val="Tahoma"/>
            <family val="2"/>
          </rPr>
          <t xml:space="preserve">
Quisqueyita: </t>
        </r>
        <r>
          <rPr>
            <b/>
            <sz val="12"/>
            <color indexed="81"/>
            <rFont val="Tahoma"/>
            <family val="2"/>
          </rPr>
          <t>Abril 2018</t>
        </r>
        <r>
          <rPr>
            <sz val="12"/>
            <color indexed="81"/>
            <rFont val="Tahoma"/>
            <family val="2"/>
          </rPr>
          <t xml:space="preserve">
Sagrario Díaz: </t>
        </r>
        <r>
          <rPr>
            <b/>
            <sz val="12"/>
            <color indexed="81"/>
            <rFont val="Tahoma"/>
            <family val="2"/>
          </rPr>
          <t>Abril 2018</t>
        </r>
        <r>
          <rPr>
            <sz val="12"/>
            <color indexed="81"/>
            <rFont val="Tahoma"/>
            <family val="2"/>
          </rPr>
          <t xml:space="preserve">
La 800: </t>
        </r>
        <r>
          <rPr>
            <b/>
            <sz val="12"/>
            <color indexed="81"/>
            <rFont val="Tahoma"/>
            <family val="2"/>
          </rPr>
          <t>Mayo 2018</t>
        </r>
        <r>
          <rPr>
            <sz val="12"/>
            <color indexed="81"/>
            <rFont val="Tahoma"/>
            <family val="2"/>
          </rPr>
          <t xml:space="preserve">
Alas del Caribe (Res. Anaconda): </t>
        </r>
        <r>
          <rPr>
            <b/>
            <sz val="12"/>
            <color indexed="81"/>
            <rFont val="Tahoma"/>
            <family val="2"/>
          </rPr>
          <t>Marzo 2018</t>
        </r>
        <r>
          <rPr>
            <sz val="12"/>
            <color indexed="81"/>
            <rFont val="Tahoma"/>
            <family val="2"/>
          </rPr>
          <t xml:space="preserve">
Calle Belén (La venta): </t>
        </r>
        <r>
          <rPr>
            <b/>
            <sz val="12"/>
            <color indexed="81"/>
            <rFont val="Tahoma"/>
            <family val="2"/>
          </rPr>
          <t>Marzo 2018</t>
        </r>
        <r>
          <rPr>
            <sz val="12"/>
            <color indexed="81"/>
            <rFont val="Tahoma"/>
            <family val="2"/>
          </rPr>
          <t xml:space="preserve">
Camino Chiquito: </t>
        </r>
        <r>
          <rPr>
            <b/>
            <sz val="12"/>
            <color indexed="81"/>
            <rFont val="Tahoma"/>
            <family val="2"/>
          </rPr>
          <t>Febrero 2018</t>
        </r>
        <r>
          <rPr>
            <sz val="12"/>
            <color indexed="81"/>
            <rFont val="Tahoma"/>
            <family val="2"/>
          </rPr>
          <t xml:space="preserve">
</t>
        </r>
      </text>
    </comment>
  </commentList>
</comments>
</file>

<file path=xl/comments2.xml><?xml version="1.0" encoding="utf-8"?>
<comments xmlns="http://schemas.openxmlformats.org/spreadsheetml/2006/main">
  <authors>
    <author>Carlos José Santos De Jesús</author>
  </authors>
  <commentList>
    <comment ref="G19" authorId="0" shapeId="0">
      <text>
        <r>
          <rPr>
            <b/>
            <sz val="9"/>
            <color indexed="81"/>
            <rFont val="Tahoma"/>
            <family val="2"/>
          </rPr>
          <t>Carlos José Santos De Jesús:</t>
        </r>
        <r>
          <rPr>
            <sz val="9"/>
            <color indexed="81"/>
            <rFont val="Tahoma"/>
            <family val="2"/>
          </rPr>
          <t>Anticipo Proyectos (LPRA102-CUAR103-PALA101): No incluye medidores.</t>
        </r>
      </text>
    </comment>
    <comment ref="I19" authorId="0" shapeId="0">
      <text>
        <r>
          <rPr>
            <b/>
            <sz val="9"/>
            <color indexed="81"/>
            <rFont val="Tahoma"/>
            <family val="2"/>
          </rPr>
          <t>Carlos José Santos De Jesús:</t>
        </r>
        <r>
          <rPr>
            <sz val="9"/>
            <color indexed="81"/>
            <rFont val="Tahoma"/>
            <family val="2"/>
          </rPr>
          <t xml:space="preserve">
Anticipo Proyecto Alcarrizos: No incluye medidores.</t>
        </r>
      </text>
    </comment>
    <comment ref="J19" authorId="0" shapeId="0">
      <text>
        <r>
          <rPr>
            <b/>
            <sz val="9"/>
            <color indexed="81"/>
            <rFont val="Tahoma"/>
            <family val="2"/>
          </rPr>
          <t>Carlos José Santos De Jesús:</t>
        </r>
        <r>
          <rPr>
            <sz val="9"/>
            <color indexed="81"/>
            <rFont val="Tahoma"/>
            <family val="2"/>
          </rPr>
          <t xml:space="preserve">
Pagos Mesuales GRBO103.</t>
        </r>
      </text>
    </comment>
    <comment ref="F20" authorId="0" shapeId="0">
      <text>
        <r>
          <rPr>
            <b/>
            <sz val="9"/>
            <color indexed="81"/>
            <rFont val="Tahoma"/>
            <family val="2"/>
          </rPr>
          <t>Carlos José Santos De Jesús:</t>
        </r>
        <r>
          <rPr>
            <sz val="9"/>
            <color indexed="81"/>
            <rFont val="Tahoma"/>
            <family val="2"/>
          </rPr>
          <t xml:space="preserve">
Plan de acompañamiento Proyectos más anticipo por concepto de ingenierias de detalle.</t>
        </r>
      </text>
    </comment>
    <comment ref="G20" authorId="0" shapeId="0">
      <text>
        <r>
          <rPr>
            <b/>
            <sz val="9"/>
            <color indexed="81"/>
            <rFont val="Tahoma"/>
            <family val="2"/>
          </rPr>
          <t>Carlos José Santos De Jesús:</t>
        </r>
        <r>
          <rPr>
            <sz val="9"/>
            <color indexed="81"/>
            <rFont val="Tahoma"/>
            <family val="2"/>
          </rPr>
          <t xml:space="preserve">
Completivo pago ingenieras de detalle.</t>
        </r>
      </text>
    </comment>
    <comment ref="H20" authorId="0" shapeId="0">
      <text>
        <r>
          <rPr>
            <b/>
            <sz val="9"/>
            <color indexed="81"/>
            <rFont val="Tahoma"/>
            <family val="2"/>
          </rPr>
          <t>Carlos José Santos De Jesús:</t>
        </r>
        <r>
          <rPr>
            <sz val="9"/>
            <color indexed="81"/>
            <rFont val="Tahoma"/>
            <family val="2"/>
          </rPr>
          <t xml:space="preserve">
Completivo pago ingenieras de detalle.</t>
        </r>
      </text>
    </comment>
  </commentList>
</comments>
</file>

<file path=xl/comments3.xml><?xml version="1.0" encoding="utf-8"?>
<comments xmlns="http://schemas.openxmlformats.org/spreadsheetml/2006/main">
  <authors>
    <author>Carlos José Santos De Jesús</author>
  </authors>
  <commentList>
    <comment ref="G19" authorId="0" shapeId="0">
      <text>
        <r>
          <rPr>
            <b/>
            <sz val="9"/>
            <color indexed="81"/>
            <rFont val="Tahoma"/>
            <family val="2"/>
          </rPr>
          <t>Carlos José Santos De Jesús:</t>
        </r>
        <r>
          <rPr>
            <sz val="9"/>
            <color indexed="81"/>
            <rFont val="Tahoma"/>
            <family val="2"/>
          </rPr>
          <t>Anticipo Proyectos (LPRA102-CUAR103-PALA101): No incluye medidores.</t>
        </r>
      </text>
    </comment>
    <comment ref="I19" authorId="0" shapeId="0">
      <text>
        <r>
          <rPr>
            <b/>
            <sz val="9"/>
            <color indexed="81"/>
            <rFont val="Tahoma"/>
            <family val="2"/>
          </rPr>
          <t>Carlos José Santos De Jesús:</t>
        </r>
        <r>
          <rPr>
            <sz val="9"/>
            <color indexed="81"/>
            <rFont val="Tahoma"/>
            <family val="2"/>
          </rPr>
          <t xml:space="preserve">
Anticipo Proyecto Alcarrizos: No incluye medidores.</t>
        </r>
      </text>
    </comment>
    <comment ref="J19" authorId="0" shapeId="0">
      <text>
        <r>
          <rPr>
            <b/>
            <sz val="9"/>
            <color indexed="81"/>
            <rFont val="Tahoma"/>
            <family val="2"/>
          </rPr>
          <t>Carlos José Santos De Jesús:</t>
        </r>
        <r>
          <rPr>
            <sz val="9"/>
            <color indexed="81"/>
            <rFont val="Tahoma"/>
            <family val="2"/>
          </rPr>
          <t xml:space="preserve">
Pagos Mesuales GRBO103.</t>
        </r>
      </text>
    </comment>
    <comment ref="F20" authorId="0" shapeId="0">
      <text>
        <r>
          <rPr>
            <b/>
            <sz val="9"/>
            <color indexed="81"/>
            <rFont val="Tahoma"/>
            <family val="2"/>
          </rPr>
          <t>Carlos José Santos De Jesús:</t>
        </r>
        <r>
          <rPr>
            <sz val="9"/>
            <color indexed="81"/>
            <rFont val="Tahoma"/>
            <family val="2"/>
          </rPr>
          <t xml:space="preserve">
Plan de acompañamiento Proyectos más anticipo por concepto de ingenierias de detalle.</t>
        </r>
      </text>
    </comment>
    <comment ref="G20" authorId="0" shapeId="0">
      <text>
        <r>
          <rPr>
            <b/>
            <sz val="9"/>
            <color indexed="81"/>
            <rFont val="Tahoma"/>
            <family val="2"/>
          </rPr>
          <t>Carlos José Santos De Jesús:</t>
        </r>
        <r>
          <rPr>
            <sz val="9"/>
            <color indexed="81"/>
            <rFont val="Tahoma"/>
            <family val="2"/>
          </rPr>
          <t xml:space="preserve">
Completivo pago ingenieras de detalle.</t>
        </r>
      </text>
    </comment>
    <comment ref="H20" authorId="0" shapeId="0">
      <text>
        <r>
          <rPr>
            <b/>
            <sz val="9"/>
            <color indexed="81"/>
            <rFont val="Tahoma"/>
            <family val="2"/>
          </rPr>
          <t>Carlos José Santos De Jesús:</t>
        </r>
        <r>
          <rPr>
            <sz val="9"/>
            <color indexed="81"/>
            <rFont val="Tahoma"/>
            <family val="2"/>
          </rPr>
          <t xml:space="preserve">
Completivo pago ingenieras de detalle.</t>
        </r>
      </text>
    </comment>
  </commentList>
</comments>
</file>

<file path=xl/sharedStrings.xml><?xml version="1.0" encoding="utf-8"?>
<sst xmlns="http://schemas.openxmlformats.org/spreadsheetml/2006/main" count="632" uniqueCount="192">
  <si>
    <t>Proyecto</t>
  </si>
  <si>
    <t>Energía a Recuperar (GWh/mes)</t>
  </si>
  <si>
    <t>Proyectos en Carpeta</t>
  </si>
  <si>
    <t>Telemedida Paraiso</t>
  </si>
  <si>
    <t>Telemeddida Los Prados</t>
  </si>
  <si>
    <t>Km de red Rehabilitar</t>
  </si>
  <si>
    <t>Pérdidas contra Facturación (GWh/mes)</t>
  </si>
  <si>
    <t xml:space="preserve">Telemedida UASD </t>
  </si>
  <si>
    <t>Telemedida Embajador</t>
  </si>
  <si>
    <t>Rahabilitación GRBO103</t>
  </si>
  <si>
    <t>Rehabilitación KDIE101</t>
  </si>
  <si>
    <t>Rehabilitación KDIE104</t>
  </si>
  <si>
    <t>Rehabilitación GRBO101</t>
  </si>
  <si>
    <t>Rehabilitación AHON102</t>
  </si>
  <si>
    <t>Rehabilitación LPRA106</t>
  </si>
  <si>
    <t>Rehabilitación COHE101</t>
  </si>
  <si>
    <t>Rehabilitación COHE103</t>
  </si>
  <si>
    <t>Rehabilitación MVIE102</t>
  </si>
  <si>
    <t>Rehabilitación BAYO102</t>
  </si>
  <si>
    <t>Rehabilitación LPRA102</t>
  </si>
  <si>
    <t>Rehabilitación PALA101</t>
  </si>
  <si>
    <t>Rehabilitación MVIE101, 103, 104, 105, 107 (San Cristóbal centro)</t>
  </si>
  <si>
    <t>Rehabilitación CSAT101</t>
  </si>
  <si>
    <t>Rehabilitación CUAR103</t>
  </si>
  <si>
    <t>Rehabilitación PALA102</t>
  </si>
  <si>
    <t>Rehabilitación CUAR104</t>
  </si>
  <si>
    <t>Rehabilitación HNUV104</t>
  </si>
  <si>
    <t>Proyectos BID</t>
  </si>
  <si>
    <t>Dirección Gestión de Proyectos</t>
  </si>
  <si>
    <t>Telemedida Matadero y Metropolitano</t>
  </si>
  <si>
    <t>Rehabilitación Los Alcarrizos (ZFAL101, 102  y 103, PALA103, CABA101  y KDIE105)</t>
  </si>
  <si>
    <t>Rehabilitación HANU101 y 102</t>
  </si>
  <si>
    <t>Telemedida AHON101</t>
  </si>
  <si>
    <t>Telemedida CUAR101</t>
  </si>
  <si>
    <t>Telemedida CUAR102</t>
  </si>
  <si>
    <t>Telemedida COHE105</t>
  </si>
  <si>
    <t>Telemedida HERR105</t>
  </si>
  <si>
    <t>Telemedida CSAT102</t>
  </si>
  <si>
    <t>Telemedida KDIE106</t>
  </si>
  <si>
    <t>Telemedida KDIE109</t>
  </si>
  <si>
    <t>Telemedida KDIE110</t>
  </si>
  <si>
    <t>Rehabilitación GRBO102</t>
  </si>
  <si>
    <t>Rehabilitación Villa Altagracia Centro</t>
  </si>
  <si>
    <t xml:space="preserve">Rehabilitación Bani Centro </t>
  </si>
  <si>
    <t>Rehabilitación BANP102</t>
  </si>
  <si>
    <t>Rehabilitación NEYB102</t>
  </si>
  <si>
    <t>Plan de acompañamiento</t>
  </si>
  <si>
    <t>TOTAL GENERAL</t>
  </si>
  <si>
    <t>TOTAL 2017</t>
  </si>
  <si>
    <t>TOTAL 2018</t>
  </si>
  <si>
    <t>Rehabilitación YAGU101</t>
  </si>
  <si>
    <t>Rehabilitación PIZA101</t>
  </si>
  <si>
    <t>Rehabilitación SCNO103</t>
  </si>
  <si>
    <t>Rehabilitación MVIE101</t>
  </si>
  <si>
    <t>Rehabilitación SCNO101</t>
  </si>
  <si>
    <t>TOTAL 2019</t>
  </si>
  <si>
    <t xml:space="preserve">Ctes a Normalizar </t>
  </si>
  <si>
    <t>Ctes a Contratar</t>
  </si>
  <si>
    <t>Ctes Prepago</t>
  </si>
  <si>
    <t>KDIE101</t>
  </si>
  <si>
    <t>KDIE104</t>
  </si>
  <si>
    <t>Los Alcarrizos</t>
  </si>
  <si>
    <t>CSAT101</t>
  </si>
  <si>
    <t>PALA102</t>
  </si>
  <si>
    <t>PALA101</t>
  </si>
  <si>
    <t>HANU101-102</t>
  </si>
  <si>
    <t>BAYO102</t>
  </si>
  <si>
    <t>AHON102</t>
  </si>
  <si>
    <t>CUAR103</t>
  </si>
  <si>
    <t>CUAR104</t>
  </si>
  <si>
    <t>LPRA106</t>
  </si>
  <si>
    <t>HNUV104</t>
  </si>
  <si>
    <t>COHE103</t>
  </si>
  <si>
    <t>COHE101</t>
  </si>
  <si>
    <t>Plan Integral de Reducción de Pérdidas 2017-2019</t>
  </si>
  <si>
    <t>Financiamiento Multilateral</t>
  </si>
  <si>
    <t>Inversión (US$ MM)</t>
  </si>
  <si>
    <t>Necedidad Total</t>
  </si>
  <si>
    <t>Acciones</t>
  </si>
  <si>
    <t>Objetivos</t>
  </si>
  <si>
    <t>Subtotal BID</t>
  </si>
  <si>
    <t>BID</t>
  </si>
  <si>
    <t>OPEP</t>
  </si>
  <si>
    <t>Subtotal OPEP</t>
  </si>
  <si>
    <t>Sin Financiamiento Asegurado</t>
  </si>
  <si>
    <t>Subtotal Sin Fin Aseg</t>
  </si>
  <si>
    <t>BEI</t>
  </si>
  <si>
    <t>Subtotal BEI</t>
  </si>
  <si>
    <t>Subtotal BM</t>
  </si>
  <si>
    <t>BM</t>
  </si>
  <si>
    <t>Total Suministros A Normalizar</t>
  </si>
  <si>
    <t>Normalizar Telemedición Prepago</t>
  </si>
  <si>
    <t>Normalizar Telemedición Tradicional</t>
  </si>
  <si>
    <t>Suministros A Contratar</t>
  </si>
  <si>
    <t>Proyectos por Fuente de Financiamiento</t>
  </si>
  <si>
    <t>Año 2017</t>
  </si>
  <si>
    <t>Año 2018</t>
  </si>
  <si>
    <t>Año 2019</t>
  </si>
  <si>
    <t>Trim. 1</t>
  </si>
  <si>
    <t>Trim. 2</t>
  </si>
  <si>
    <t>Trim. 3</t>
  </si>
  <si>
    <t>Trim. 4</t>
  </si>
  <si>
    <t xml:space="preserve"> Total </t>
  </si>
  <si>
    <t>Año</t>
  </si>
  <si>
    <t>Total</t>
  </si>
  <si>
    <t>Proyectos OPEP</t>
  </si>
  <si>
    <t>Proyectos BM</t>
  </si>
  <si>
    <t>Proyectos BEI (por Aprobar)</t>
  </si>
  <si>
    <t>c</t>
  </si>
  <si>
    <t>Polígonos</t>
  </si>
  <si>
    <t>Aseguramiento de la Medida</t>
  </si>
  <si>
    <t>Financiamiento</t>
  </si>
  <si>
    <t>Asegurado</t>
  </si>
  <si>
    <t>Por Aprobar</t>
  </si>
  <si>
    <t>No Asegurado</t>
  </si>
  <si>
    <t>Contrapartida</t>
  </si>
  <si>
    <t>TOTAL</t>
  </si>
  <si>
    <t>Previsión Necesaria Ejecución Presupuestaria (US$ MM)</t>
  </si>
  <si>
    <t>Ejecución Presupuestaria Necesaria (US$ MM)</t>
  </si>
  <si>
    <t>SubTotal</t>
  </si>
  <si>
    <t>Proyectos sin Fuente Asegurada</t>
  </si>
  <si>
    <t>T1</t>
  </si>
  <si>
    <t>T2</t>
  </si>
  <si>
    <t>T3</t>
  </si>
  <si>
    <t>T4</t>
  </si>
  <si>
    <t>Mes 1</t>
  </si>
  <si>
    <t>Mes 2</t>
  </si>
  <si>
    <t>Mes 3</t>
  </si>
  <si>
    <t>Mes 4</t>
  </si>
  <si>
    <t>Mes 5</t>
  </si>
  <si>
    <t>Mes 6</t>
  </si>
  <si>
    <t>Mes 7</t>
  </si>
  <si>
    <t>Mes 8</t>
  </si>
  <si>
    <t>Mes 9</t>
  </si>
  <si>
    <t>Mes 10</t>
  </si>
  <si>
    <t>Mes 11</t>
  </si>
  <si>
    <t>Mes 12</t>
  </si>
  <si>
    <t>Proyectos no Asegurados</t>
  </si>
  <si>
    <t>Acompañamiento - Ingenierias</t>
  </si>
  <si>
    <t>Necesaria Financiamiento NO ASEGURADO (US$ MM)</t>
  </si>
  <si>
    <t>Ene</t>
  </si>
  <si>
    <t>Feb.</t>
  </si>
  <si>
    <t>Mar.</t>
  </si>
  <si>
    <t>Abr.</t>
  </si>
  <si>
    <t>May.</t>
  </si>
  <si>
    <t>Jun.</t>
  </si>
  <si>
    <t>Jul.</t>
  </si>
  <si>
    <t>Ago.</t>
  </si>
  <si>
    <t>Sep.</t>
  </si>
  <si>
    <t>Oct.</t>
  </si>
  <si>
    <t>Nov.</t>
  </si>
  <si>
    <t>Dic.</t>
  </si>
  <si>
    <t>Rehabilitación BANP102, 103 y 104</t>
  </si>
  <si>
    <t>Impacto Puntos de Pérdida Empresa (PP)</t>
  </si>
  <si>
    <t>Financiamiento No Asegurado / Propio</t>
  </si>
  <si>
    <t>Subtotal Fin Propio / No Aseg</t>
  </si>
  <si>
    <t>Propio / Financiamiento No Asegurado</t>
  </si>
  <si>
    <t>Macro Medidas</t>
  </si>
  <si>
    <t>Fecha de Entrega</t>
  </si>
  <si>
    <t>Marzo 2018</t>
  </si>
  <si>
    <t>Febrero 2018</t>
  </si>
  <si>
    <t>Agosto 2017</t>
  </si>
  <si>
    <t>Abril 2018</t>
  </si>
  <si>
    <t>Octubre 2018</t>
  </si>
  <si>
    <t>Noviembre 2018</t>
  </si>
  <si>
    <t>Diciembre 2018</t>
  </si>
  <si>
    <t>Ver detalle en comentarios.</t>
  </si>
  <si>
    <t>Avance Total</t>
  </si>
  <si>
    <t>24 Polígonos (Caoba II, Claret, Lope de Vega, Mata Hambre, Cristo Rey, Luz Consuelo Norte, Luz Consuelo Sur, Ens. Kennedy, Callejón Sol Poniente, Manganagua, Barrio Cuba, San Luis (Evaristo Morales), Celda Lope de Vega, Caobita (Evaristo Morales), Barrio La Lotería, Haina Oriental (Manresa), El Bolsillo (En. Quisqueya), Los Pinos Sur, Quisqueyita, Sagrario Díaz, La 800, Alas del Caribe (Res. Anaconda), Calle Belén (La venta), Camino Chiquito.)</t>
  </si>
  <si>
    <t>Rehabilitación CSAT102</t>
  </si>
  <si>
    <t>Km de red Rehabilitar MT</t>
  </si>
  <si>
    <t xml:space="preserve">Financiamiento Propio </t>
  </si>
  <si>
    <r>
      <t>Rehabilitación Los Alcarrizos (ZFAL101, 102 , PALA103, CABA101 ,</t>
    </r>
    <r>
      <rPr>
        <b/>
        <sz val="12"/>
        <color rgb="FFFF0000"/>
        <rFont val="Calibri"/>
        <family val="2"/>
      </rPr>
      <t xml:space="preserve">KDIE104 </t>
    </r>
    <r>
      <rPr>
        <b/>
        <sz val="12"/>
        <color theme="1"/>
        <rFont val="Calibri"/>
        <family val="2"/>
      </rPr>
      <t>y KDIE105)</t>
    </r>
  </si>
  <si>
    <t>CABA101 (Enero 2019) y los proyectos restante a Febrero 2019</t>
  </si>
  <si>
    <t>Viejos: 90% Nuevos: 8% Ver detalle en comentarios.</t>
  </si>
  <si>
    <t>Financiamiento  Propio</t>
  </si>
  <si>
    <t>Proyectos Reducción de Pérdidas</t>
  </si>
  <si>
    <t>Financiamiento Propio</t>
  </si>
  <si>
    <t>Avance</t>
  </si>
  <si>
    <t>% Avance</t>
  </si>
  <si>
    <t>Telemedida Los Prados</t>
  </si>
  <si>
    <t>Rehabilitación GRBO103</t>
  </si>
  <si>
    <t>Rehabilitación CABA101</t>
  </si>
  <si>
    <t>Rehabilitación ZFAL101</t>
  </si>
  <si>
    <t>Rehabilitación ZFAL102</t>
  </si>
  <si>
    <t>Rehabilitación KDIE105</t>
  </si>
  <si>
    <t>Rehabilitación PALA103</t>
  </si>
  <si>
    <t>Telemedida Paraíso</t>
  </si>
  <si>
    <r>
      <rPr>
        <b/>
        <sz val="12"/>
        <color theme="1"/>
        <rFont val="Calibri"/>
        <family val="2"/>
      </rPr>
      <t>Polígonos 1</t>
    </r>
    <r>
      <rPr>
        <b/>
        <vertAlign val="superscript"/>
        <sz val="12"/>
        <color theme="1"/>
        <rFont val="Calibri"/>
        <family val="2"/>
      </rPr>
      <t>ra</t>
    </r>
    <r>
      <rPr>
        <b/>
        <sz val="12"/>
        <color theme="1"/>
        <rFont val="Calibri"/>
        <family val="2"/>
      </rPr>
      <t xml:space="preserve"> Etapa</t>
    </r>
    <r>
      <rPr>
        <sz val="12"/>
        <color theme="1"/>
        <rFont val="Calibri"/>
        <family val="2"/>
      </rPr>
      <t xml:space="preserve"> (Caoba II, Claret, Lope de Vega, Mata Hambre, Cristo Rey)</t>
    </r>
  </si>
  <si>
    <r>
      <rPr>
        <b/>
        <sz val="12"/>
        <color theme="1"/>
        <rFont val="Calibri"/>
        <family val="2"/>
      </rPr>
      <t>Polígonos 2</t>
    </r>
    <r>
      <rPr>
        <b/>
        <vertAlign val="superscript"/>
        <sz val="12"/>
        <color theme="1"/>
        <rFont val="Calibri"/>
        <family val="2"/>
      </rPr>
      <t>da</t>
    </r>
    <r>
      <rPr>
        <b/>
        <sz val="12"/>
        <color theme="1"/>
        <rFont val="Calibri"/>
        <family val="2"/>
      </rPr>
      <t xml:space="preserve"> Etapa </t>
    </r>
    <r>
      <rPr>
        <sz val="12"/>
        <color theme="1"/>
        <rFont val="Calibri"/>
        <family val="2"/>
      </rPr>
      <t>(Luz Consuelo Norte, Luz Consuelo Sur, Ens. Kennedy, Callejón Sol Poniente, Manganagua, Barrio Cuba, San Luis (Evaristo Morales), Celda Lope de Vega, Caobita (Evaristo Morales), Barrio La Lotería, Haina Oriental (Manresa), El Bolsillo (En. Quisqueya), Los Pinos Sur, Quisqueyita, Sagrario Díaz, La 800, Alas del Caribe (Res. Anaconda), Calle Belén (La venta), Camino Chiquito.)</t>
    </r>
  </si>
  <si>
    <r>
      <t>Rehabilitación KDIE104 (2</t>
    </r>
    <r>
      <rPr>
        <vertAlign val="superscript"/>
        <sz val="12"/>
        <color theme="1"/>
        <rFont val="Calibri"/>
        <family val="2"/>
      </rPr>
      <t>da</t>
    </r>
    <r>
      <rPr>
        <sz val="12"/>
        <color theme="1"/>
        <rFont val="Calibri"/>
        <family val="2"/>
      </rPr>
      <t xml:space="preserve"> Etapa)</t>
    </r>
  </si>
  <si>
    <t>31 de julio 2018</t>
  </si>
</sst>
</file>

<file path=xl/styles.xml><?xml version="1.0" encoding="utf-8"?>
<styleSheet xmlns="http://schemas.openxmlformats.org/spreadsheetml/2006/main" xmlns:mc="http://schemas.openxmlformats.org/markup-compatibility/2006" xmlns:x14ac="http://schemas.microsoft.com/office/spreadsheetml/2009/9/ac" mc:Ignorable="x14ac">
  <numFmts count="38">
    <numFmt numFmtId="6" formatCode="&quot;$&quot;#,##0_);[Red]\(&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quot;RD$&quot;* #,##0.00_);_(&quot;RD$&quot;* \(#,##0.00\);_(&quot;RD$&quot;* &quot;-&quot;??_);_(@_)"/>
    <numFmt numFmtId="165" formatCode="_-* #,##0.00\ _€_-;\-* #,##0.00\ _€_-;_-* &quot;-&quot;??\ _€_-;_-@_-"/>
    <numFmt numFmtId="166" formatCode="0.0"/>
    <numFmt numFmtId="167" formatCode="000000"/>
    <numFmt numFmtId="168" formatCode="#,##0.0"/>
    <numFmt numFmtId="169" formatCode="0.000000"/>
    <numFmt numFmtId="170" formatCode="_([$€-2]* #,##0.00_);_([$€-2]* \(#,##0.00\);_([$€-2]* &quot;-&quot;??_)"/>
    <numFmt numFmtId="171" formatCode="_([$€]* #,##0.00_);_([$€]* \(#,##0.00\);_([$€]* &quot;-&quot;??_);_(@_)"/>
    <numFmt numFmtId="172" formatCode="m\-d\-yy"/>
    <numFmt numFmtId="173" formatCode="* _(#,##0.0_)\ _P_-;* \(#,##0.0\)\ _P_-;_-* &quot;-&quot;??\ _P_-;_-@_-"/>
    <numFmt numFmtId="174" formatCode="[$-409]mmm\-yy;@"/>
    <numFmt numFmtId="175" formatCode="0.000_)"/>
    <numFmt numFmtId="176" formatCode="_(&quot;Rp.&quot;* #,##0_);_(&quot;Rp.&quot;* \(#,##0\);_(&quot;Rp.&quot;* &quot;-&quot;_);_(@_)"/>
    <numFmt numFmtId="177" formatCode="\ \ _•\–\ \ \ \ @"/>
    <numFmt numFmtId="178" formatCode="#,##0.0%\);\(#,##0.0%\)"/>
    <numFmt numFmtId="179" formatCode="_-* #,##0.0_-;\-* #,##0.0_-;_-* &quot;-&quot;_-;_-@_-"/>
    <numFmt numFmtId="180" formatCode="#,###,##0.00;[Red]\(#,###,##0.00\)"/>
    <numFmt numFmtId="181" formatCode="&quot;$&quot;#,###,##0.00;\(&quot;$&quot;#,###,##0.00\)"/>
    <numFmt numFmtId="182" formatCode="#,###.00%;\(#,##0.00%\)"/>
    <numFmt numFmtId="183" formatCode="_-* #,##0\ _P_t_s_-;\-* #,##0\ _P_t_s_-;_-* &quot;-&quot;\ _P_t_s_-;_-@_-"/>
    <numFmt numFmtId="184" formatCode="#,##0.000\ _€;[Red]\-#,##0.000\ _€"/>
    <numFmt numFmtId="185" formatCode="#,##0.000000"/>
    <numFmt numFmtId="186" formatCode="_-* #,##0.00\ _P_t_s_-;\-* #,##0.00\ _P_t_s_-;_-* &quot;-&quot;??\ _P_t_s_-;_-@_-"/>
    <numFmt numFmtId="187" formatCode="_-* #,##0.00_-;\-* #,##0.00_-;_-* &quot;-&quot;??_-;_-@_-"/>
    <numFmt numFmtId="188" formatCode="&quot;$&quot;#,##0;\-&quot;$&quot;#,##0"/>
    <numFmt numFmtId="189" formatCode="#,##0.0_);[Red]\(#,##0.0\)"/>
    <numFmt numFmtId="190" formatCode="#,##0.0000_);[Red]\(#,##0.0000\)"/>
    <numFmt numFmtId="191" formatCode="0.00_)"/>
    <numFmt numFmtId="192" formatCode="_([$€]* #,##0.0000_);_([$€]* \(#,##0.0000\);_([$€]* &quot;-&quot;??_);_(@_)"/>
    <numFmt numFmtId="193" formatCode="0.000%"/>
    <numFmt numFmtId="194" formatCode="#,##0.00000"/>
    <numFmt numFmtId="195" formatCode="0.000000000000000"/>
    <numFmt numFmtId="196" formatCode="0.0000000"/>
  </numFmts>
  <fonts count="94">
    <font>
      <sz val="11"/>
      <color theme="1"/>
      <name val="Calibri"/>
      <family val="2"/>
      <scheme val="minor"/>
    </font>
    <font>
      <sz val="11"/>
      <color theme="1"/>
      <name val="Calibri"/>
      <family val="2"/>
      <scheme val="minor"/>
    </font>
    <font>
      <sz val="10"/>
      <name val="Arial"/>
      <family val="2"/>
    </font>
    <font>
      <b/>
      <sz val="14"/>
      <name val="Arial"/>
      <family val="2"/>
    </font>
    <font>
      <b/>
      <sz val="10"/>
      <name val="Arial"/>
      <family val="2"/>
    </font>
    <font>
      <sz val="10"/>
      <color indexed="8"/>
      <name val="Arial"/>
      <family val="2"/>
    </font>
    <font>
      <sz val="10"/>
      <name val="Tahoma"/>
      <family val="2"/>
    </font>
    <font>
      <sz val="10"/>
      <name val="Courier"/>
      <family val="3"/>
    </font>
    <font>
      <sz val="11"/>
      <color indexed="8"/>
      <name val="Calibri"/>
      <family val="2"/>
    </font>
    <font>
      <sz val="11"/>
      <color indexed="9"/>
      <name val="Calibri"/>
      <family val="2"/>
    </font>
    <font>
      <sz val="11"/>
      <color indexed="20"/>
      <name val="Calibri"/>
      <family val="2"/>
    </font>
    <font>
      <sz val="12"/>
      <name val="Arial"/>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name val="Arial"/>
      <family val="2"/>
    </font>
    <font>
      <sz val="11"/>
      <name val="Times"/>
      <family val="1"/>
    </font>
    <font>
      <sz val="10"/>
      <name val="Century"/>
      <family val="1"/>
    </font>
    <font>
      <sz val="10"/>
      <color indexed="24"/>
      <name val="Arial"/>
      <family val="2"/>
    </font>
    <font>
      <sz val="12"/>
      <name val="Times New Roman"/>
      <family val="1"/>
    </font>
    <font>
      <sz val="11"/>
      <name val="??"/>
      <family val="3"/>
      <charset val="129"/>
    </font>
    <font>
      <sz val="10"/>
      <name val="Times New Roman"/>
      <family val="1"/>
    </font>
    <font>
      <sz val="11"/>
      <name val="??"/>
      <family val="3"/>
    </font>
    <font>
      <b/>
      <sz val="11"/>
      <color indexed="56"/>
      <name val="Calibri"/>
      <family val="2"/>
    </font>
    <font>
      <sz val="11"/>
      <color indexed="62"/>
      <name val="Calibri"/>
      <family val="2"/>
    </font>
    <font>
      <i/>
      <sz val="11"/>
      <color indexed="23"/>
      <name val="Calibri"/>
      <family val="2"/>
    </font>
    <font>
      <sz val="10"/>
      <color indexed="0"/>
      <name val="Arial"/>
      <family val="2"/>
    </font>
    <font>
      <sz val="8"/>
      <name val="Arial"/>
      <family val="2"/>
    </font>
    <font>
      <b/>
      <u/>
      <sz val="11"/>
      <color indexed="37"/>
      <name val="Arial"/>
      <family val="2"/>
    </font>
    <font>
      <b/>
      <sz val="12"/>
      <name val="Arial"/>
      <family val="2"/>
    </font>
    <font>
      <b/>
      <sz val="15"/>
      <color indexed="56"/>
      <name val="Calibri"/>
      <family val="2"/>
    </font>
    <font>
      <b/>
      <sz val="13"/>
      <color indexed="56"/>
      <name val="Calibri"/>
      <family val="2"/>
    </font>
    <font>
      <sz val="10"/>
      <color indexed="12"/>
      <name val="Arial"/>
      <family val="2"/>
    </font>
    <font>
      <u/>
      <sz val="10"/>
      <color indexed="12"/>
      <name val="Arial"/>
      <family val="2"/>
    </font>
    <font>
      <sz val="10"/>
      <name val="Book Antiqua"/>
      <family val="1"/>
    </font>
    <font>
      <sz val="11"/>
      <color indexed="60"/>
      <name val="Calibri"/>
      <family val="2"/>
    </font>
    <font>
      <sz val="7"/>
      <name val="Small Fonts"/>
      <family val="2"/>
    </font>
    <font>
      <b/>
      <i/>
      <sz val="16"/>
      <name val="Helv"/>
    </font>
    <font>
      <sz val="10"/>
      <name val="MS Sans Serif"/>
      <family val="2"/>
    </font>
    <font>
      <b/>
      <sz val="11"/>
      <color indexed="63"/>
      <name val="Calibri"/>
      <family val="2"/>
    </font>
    <font>
      <b/>
      <i/>
      <sz val="10"/>
      <color indexed="8"/>
      <name val="Arial"/>
      <family val="2"/>
    </font>
    <font>
      <b/>
      <sz val="10"/>
      <color indexed="9"/>
      <name val="Arial"/>
      <family val="2"/>
    </font>
    <font>
      <b/>
      <sz val="11"/>
      <color indexed="21"/>
      <name val="Arial"/>
      <family val="2"/>
    </font>
    <font>
      <b/>
      <sz val="22"/>
      <color indexed="21"/>
      <name val="Times New Roman"/>
      <family val="1"/>
    </font>
    <font>
      <b/>
      <sz val="10"/>
      <name val="MS Sans Serif"/>
      <family val="2"/>
    </font>
    <font>
      <b/>
      <sz val="18"/>
      <color indexed="56"/>
      <name val="Cambria"/>
      <family val="2"/>
    </font>
    <font>
      <b/>
      <i/>
      <sz val="16"/>
      <color indexed="12"/>
      <name val="Arial"/>
      <family val="2"/>
    </font>
    <font>
      <b/>
      <i/>
      <sz val="12"/>
      <color indexed="12"/>
      <name val="Arial"/>
      <family val="2"/>
    </font>
    <font>
      <b/>
      <i/>
      <sz val="12"/>
      <color indexed="8"/>
      <name val="Arial"/>
      <family val="2"/>
    </font>
    <font>
      <b/>
      <i/>
      <sz val="11"/>
      <color indexed="8"/>
      <name val="Arial"/>
      <family val="2"/>
    </font>
    <font>
      <b/>
      <i/>
      <sz val="11"/>
      <color indexed="12"/>
      <name val="Arial"/>
      <family val="2"/>
    </font>
    <font>
      <sz val="11"/>
      <color indexed="10"/>
      <name val="Calibri"/>
      <family val="2"/>
    </font>
    <font>
      <b/>
      <sz val="10"/>
      <color indexed="10"/>
      <name val="Arial"/>
      <family val="2"/>
    </font>
    <font>
      <b/>
      <sz val="11"/>
      <color indexed="8"/>
      <name val="Calibri"/>
      <family val="2"/>
    </font>
    <font>
      <sz val="8"/>
      <color indexed="12"/>
      <name val="Arial"/>
      <family val="2"/>
    </font>
    <font>
      <sz val="12"/>
      <color theme="1"/>
      <name val="Calibri"/>
      <family val="2"/>
      <scheme val="minor"/>
    </font>
    <font>
      <b/>
      <sz val="22"/>
      <color theme="1"/>
      <name val="Calibri"/>
      <family val="2"/>
    </font>
    <font>
      <sz val="11"/>
      <color theme="1"/>
      <name val="Calibri"/>
      <family val="2"/>
    </font>
    <font>
      <b/>
      <sz val="20"/>
      <color theme="1"/>
      <name val="Calibri"/>
      <family val="2"/>
    </font>
    <font>
      <b/>
      <sz val="12"/>
      <color theme="4" tint="-0.249977111117893"/>
      <name val="Calibri"/>
      <family val="2"/>
    </font>
    <font>
      <b/>
      <sz val="12"/>
      <color theme="1"/>
      <name val="Calibri"/>
      <family val="2"/>
    </font>
    <font>
      <b/>
      <sz val="11"/>
      <color theme="1"/>
      <name val="Calibri"/>
      <family val="2"/>
    </font>
    <font>
      <b/>
      <sz val="14"/>
      <color theme="1"/>
      <name val="Calibri"/>
      <family val="2"/>
    </font>
    <font>
      <b/>
      <sz val="14"/>
      <color theme="0"/>
      <name val="Calibri"/>
      <family val="2"/>
    </font>
    <font>
      <sz val="12"/>
      <color theme="1"/>
      <name val="Calibri"/>
      <family val="2"/>
    </font>
    <font>
      <sz val="12"/>
      <name val="Calibri"/>
      <family val="2"/>
    </font>
    <font>
      <b/>
      <sz val="14"/>
      <color theme="4" tint="-0.249977111117893"/>
      <name val="Calibri"/>
      <family val="2"/>
    </font>
    <font>
      <b/>
      <sz val="16"/>
      <color theme="0"/>
      <name val="Calibri"/>
      <family val="2"/>
    </font>
    <font>
      <b/>
      <sz val="11"/>
      <color theme="1"/>
      <name val="Calibri"/>
      <family val="2"/>
      <scheme val="minor"/>
    </font>
    <font>
      <b/>
      <sz val="12"/>
      <color theme="0"/>
      <name val="Calibri"/>
      <family val="2"/>
      <scheme val="minor"/>
    </font>
    <font>
      <sz val="11"/>
      <color theme="0"/>
      <name val="Calibri"/>
      <family val="2"/>
      <scheme val="minor"/>
    </font>
    <font>
      <sz val="11"/>
      <name val="Calibri"/>
      <family val="2"/>
      <scheme val="minor"/>
    </font>
    <font>
      <b/>
      <sz val="11"/>
      <name val="Calibri"/>
      <family val="2"/>
      <scheme val="minor"/>
    </font>
    <font>
      <b/>
      <sz val="12"/>
      <color theme="4" tint="-0.249977111117893"/>
      <name val="Calibri"/>
      <family val="2"/>
      <scheme val="minor"/>
    </font>
    <font>
      <sz val="11"/>
      <color theme="4" tint="-0.249977111117893"/>
      <name val="Calibri"/>
      <family val="2"/>
      <scheme val="minor"/>
    </font>
    <font>
      <b/>
      <sz val="11"/>
      <color theme="4" tint="-0.249977111117893"/>
      <name val="Calibri"/>
      <family val="2"/>
      <scheme val="minor"/>
    </font>
    <font>
      <b/>
      <sz val="9"/>
      <color theme="4" tint="-0.249977111117893"/>
      <name val="Calibri"/>
      <family val="2"/>
      <scheme val="minor"/>
    </font>
    <font>
      <i/>
      <sz val="11"/>
      <color theme="1"/>
      <name val="Calibri"/>
      <family val="2"/>
      <scheme val="minor"/>
    </font>
    <font>
      <b/>
      <sz val="9"/>
      <color indexed="81"/>
      <name val="Tahoma"/>
      <family val="2"/>
    </font>
    <font>
      <sz val="9"/>
      <color indexed="81"/>
      <name val="Tahoma"/>
      <family val="2"/>
    </font>
    <font>
      <sz val="8"/>
      <color theme="1"/>
      <name val="Calibri"/>
      <family val="2"/>
    </font>
    <font>
      <b/>
      <sz val="11"/>
      <color indexed="81"/>
      <name val="Tahoma"/>
      <family val="2"/>
    </font>
    <font>
      <sz val="11"/>
      <color indexed="81"/>
      <name val="Tahoma"/>
      <family val="2"/>
    </font>
    <font>
      <b/>
      <u/>
      <sz val="11"/>
      <color indexed="81"/>
      <name val="Tahoma"/>
      <family val="2"/>
    </font>
    <font>
      <sz val="12"/>
      <color indexed="81"/>
      <name val="Tahoma"/>
      <family val="2"/>
    </font>
    <font>
      <b/>
      <sz val="12"/>
      <color indexed="81"/>
      <name val="Tahoma"/>
      <family val="2"/>
    </font>
    <font>
      <b/>
      <u/>
      <sz val="12"/>
      <color indexed="81"/>
      <name val="Tahoma"/>
      <family val="2"/>
    </font>
    <font>
      <sz val="12"/>
      <color rgb="FFFF0000"/>
      <name val="Calibri"/>
      <family val="2"/>
    </font>
    <font>
      <b/>
      <sz val="12"/>
      <color rgb="FFFF0000"/>
      <name val="Calibri"/>
      <family val="2"/>
    </font>
    <font>
      <sz val="16"/>
      <color theme="1"/>
      <name val="Calibri"/>
      <family val="2"/>
    </font>
    <font>
      <b/>
      <sz val="20"/>
      <color theme="0"/>
      <name val="Calibri"/>
      <family val="2"/>
    </font>
    <font>
      <b/>
      <vertAlign val="superscript"/>
      <sz val="12"/>
      <color theme="1"/>
      <name val="Calibri"/>
      <family val="2"/>
    </font>
    <font>
      <vertAlign val="superscript"/>
      <sz val="12"/>
      <color theme="1"/>
      <name val="Calibri"/>
      <family val="2"/>
    </font>
  </fonts>
  <fills count="37">
    <fill>
      <patternFill patternType="none"/>
    </fill>
    <fill>
      <patternFill patternType="gray125"/>
    </fill>
    <fill>
      <patternFill patternType="solid">
        <fgColor theme="0"/>
        <bgColor indexed="64"/>
      </patternFill>
    </fill>
    <fill>
      <patternFill patternType="solid">
        <fgColor theme="4" tint="-0.249977111117893"/>
        <bgColor indexed="64"/>
      </patternFill>
    </fill>
    <fill>
      <patternFill patternType="solid">
        <fgColor rgb="FFFFFFCC"/>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9"/>
      </patternFill>
    </fill>
    <fill>
      <patternFill patternType="solid">
        <fgColor indexed="26"/>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22"/>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4"/>
        <bgColor indexed="64"/>
      </patternFill>
    </fill>
    <fill>
      <patternFill patternType="solid">
        <fgColor indexed="55"/>
      </patternFill>
    </fill>
    <fill>
      <patternFill patternType="solid">
        <fgColor indexed="22"/>
        <bgColor indexed="64"/>
      </patternFill>
    </fill>
    <fill>
      <patternFill patternType="solid">
        <fgColor indexed="26"/>
        <bgColor indexed="64"/>
      </patternFill>
    </fill>
    <fill>
      <patternFill patternType="solid">
        <fgColor indexed="43"/>
      </patternFill>
    </fill>
    <fill>
      <patternFill patternType="solid">
        <fgColor indexed="21"/>
        <bgColor indexed="64"/>
      </patternFill>
    </fill>
    <fill>
      <patternFill patternType="mediumGray">
        <fgColor indexed="22"/>
      </patternFill>
    </fill>
    <fill>
      <patternFill patternType="solid">
        <fgColor indexed="43"/>
        <bgColor indexed="64"/>
      </patternFill>
    </fill>
    <fill>
      <patternFill patternType="solid">
        <fgColor theme="3" tint="-0.249977111117893"/>
        <bgColor indexed="64"/>
      </patternFill>
    </fill>
    <fill>
      <patternFill patternType="solid">
        <fgColor theme="3" tint="0.79998168889431442"/>
        <bgColor indexed="64"/>
      </patternFill>
    </fill>
    <fill>
      <patternFill patternType="solid">
        <fgColor rgb="FFFFFF00"/>
        <bgColor indexed="64"/>
      </patternFill>
    </fill>
  </fills>
  <borders count="40">
    <border>
      <left/>
      <right/>
      <top/>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rgb="FFB2B2B2"/>
      </left>
      <right style="thin">
        <color rgb="FFB2B2B2"/>
      </right>
      <top style="thin">
        <color rgb="FFB2B2B2"/>
      </top>
      <bottom style="thin">
        <color rgb="FFB2B2B2"/>
      </bottom>
      <diagonal/>
    </border>
    <border>
      <left/>
      <right style="thin">
        <color indexed="64"/>
      </right>
      <top/>
      <bottom/>
      <diagonal/>
    </border>
    <border>
      <left/>
      <right/>
      <top/>
      <bottom style="thin">
        <color indexed="64"/>
      </bottom>
      <diagonal/>
    </border>
    <border>
      <left style="double">
        <color indexed="64"/>
      </left>
      <right/>
      <top/>
      <bottom style="hair">
        <color indexed="64"/>
      </bottom>
      <diagonal/>
    </border>
    <border>
      <left style="thin">
        <color indexed="64"/>
      </left>
      <right style="thin">
        <color indexed="64"/>
      </right>
      <top style="dotted">
        <color indexed="64"/>
      </top>
      <bottom style="dotted">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double">
        <color indexed="64"/>
      </left>
      <right style="double">
        <color indexed="64"/>
      </right>
      <top style="double">
        <color indexed="64"/>
      </top>
      <bottom style="double">
        <color indexed="6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medium">
        <color auto="1"/>
      </bottom>
      <diagonal/>
    </border>
    <border>
      <left/>
      <right/>
      <top style="thin">
        <color indexed="62"/>
      </top>
      <bottom style="double">
        <color indexed="62"/>
      </bottom>
      <diagonal/>
    </border>
    <border>
      <left/>
      <right/>
      <top style="medium">
        <color theme="4" tint="-0.24994659260841701"/>
      </top>
      <bottom/>
      <diagonal/>
    </border>
    <border>
      <left/>
      <right/>
      <top/>
      <bottom style="medium">
        <color theme="4" tint="-0.24994659260841701"/>
      </bottom>
      <diagonal/>
    </border>
    <border>
      <left/>
      <right/>
      <top style="medium">
        <color theme="4" tint="-0.24994659260841701"/>
      </top>
      <bottom style="dotted">
        <color theme="4" tint="-0.24994659260841701"/>
      </bottom>
      <diagonal/>
    </border>
    <border>
      <left style="thin">
        <color theme="0"/>
      </left>
      <right style="thin">
        <color theme="0"/>
      </right>
      <top/>
      <bottom style="thin">
        <color theme="0"/>
      </bottom>
      <diagonal/>
    </border>
    <border>
      <left style="thin">
        <color theme="0"/>
      </left>
      <right style="thin">
        <color theme="0"/>
      </right>
      <top style="thin">
        <color theme="0"/>
      </top>
      <bottom/>
      <diagonal/>
    </border>
    <border>
      <left/>
      <right/>
      <top style="medium">
        <color theme="4" tint="-0.24994659260841701"/>
      </top>
      <bottom style="medium">
        <color theme="4" tint="-0.24994659260841701"/>
      </bottom>
      <diagonal/>
    </border>
    <border>
      <left/>
      <right style="dotted">
        <color theme="4" tint="-0.24994659260841701"/>
      </right>
      <top/>
      <bottom style="medium">
        <color theme="4" tint="-0.24994659260841701"/>
      </bottom>
      <diagonal/>
    </border>
    <border>
      <left/>
      <right style="dotted">
        <color theme="4" tint="-0.24994659260841701"/>
      </right>
      <top/>
      <bottom/>
      <diagonal/>
    </border>
    <border>
      <left/>
      <right style="dotted">
        <color theme="4" tint="-0.24994659260841701"/>
      </right>
      <top style="medium">
        <color theme="4" tint="-0.24994659260841701"/>
      </top>
      <bottom style="medium">
        <color theme="4" tint="-0.24994659260841701"/>
      </bottom>
      <diagonal/>
    </border>
    <border>
      <left style="dotted">
        <color theme="4" tint="-0.24994659260841701"/>
      </left>
      <right/>
      <top/>
      <bottom/>
      <diagonal/>
    </border>
    <border>
      <left style="dotted">
        <color theme="4" tint="-0.24994659260841701"/>
      </left>
      <right/>
      <top/>
      <bottom style="medium">
        <color theme="4" tint="-0.24994659260841701"/>
      </bottom>
      <diagonal/>
    </border>
    <border>
      <left style="dotted">
        <color theme="4" tint="-0.24994659260841701"/>
      </left>
      <right/>
      <top style="medium">
        <color theme="4" tint="-0.24994659260841701"/>
      </top>
      <bottom style="medium">
        <color theme="4" tint="-0.24994659260841701"/>
      </bottom>
      <diagonal/>
    </border>
    <border>
      <left style="dotted">
        <color theme="4" tint="-0.24994659260841701"/>
      </left>
      <right/>
      <top style="medium">
        <color theme="4" tint="-0.24994659260841701"/>
      </top>
      <bottom/>
      <diagonal/>
    </border>
    <border>
      <left/>
      <right/>
      <top style="medium">
        <color theme="4" tint="-0.24994659260841701"/>
      </top>
      <bottom style="dashed">
        <color theme="4" tint="-0.24994659260841701"/>
      </bottom>
      <diagonal/>
    </border>
    <border>
      <left style="thin">
        <color theme="4" tint="-0.24994659260841701"/>
      </left>
      <right/>
      <top style="thin">
        <color theme="4" tint="-0.24994659260841701"/>
      </top>
      <bottom style="thin">
        <color theme="4" tint="-0.24994659260841701"/>
      </bottom>
      <diagonal/>
    </border>
    <border>
      <left/>
      <right/>
      <top style="thin">
        <color theme="4" tint="-0.24994659260841701"/>
      </top>
      <bottom style="thin">
        <color theme="4" tint="-0.24994659260841701"/>
      </bottom>
      <diagonal/>
    </border>
    <border>
      <left/>
      <right style="thin">
        <color theme="4" tint="-0.24994659260841701"/>
      </right>
      <top style="thin">
        <color theme="4" tint="-0.24994659260841701"/>
      </top>
      <bottom style="thin">
        <color theme="4" tint="-0.24994659260841701"/>
      </bottom>
      <diagonal/>
    </border>
    <border>
      <left style="thin">
        <color theme="4" tint="-0.499984740745262"/>
      </left>
      <right/>
      <top style="thin">
        <color theme="4" tint="-0.499984740745262"/>
      </top>
      <bottom style="thin">
        <color theme="4" tint="-0.499984740745262"/>
      </bottom>
      <diagonal/>
    </border>
    <border>
      <left/>
      <right/>
      <top style="thin">
        <color theme="4" tint="-0.499984740745262"/>
      </top>
      <bottom style="thin">
        <color theme="4" tint="-0.499984740745262"/>
      </bottom>
      <diagonal/>
    </border>
    <border>
      <left/>
      <right style="thin">
        <color theme="4" tint="-0.499984740745262"/>
      </right>
      <top style="thin">
        <color theme="4" tint="-0.499984740745262"/>
      </top>
      <bottom style="thin">
        <color theme="4" tint="-0.499984740745262"/>
      </bottom>
      <diagonal/>
    </border>
  </borders>
  <cellStyleXfs count="8509">
    <xf numFmtId="0" fontId="0" fillId="0" borderId="0"/>
    <xf numFmtId="43" fontId="1" fillId="0" borderId="0" applyFont="0" applyFill="0" applyBorder="0" applyAlignment="0" applyProtection="0"/>
    <xf numFmtId="43" fontId="1" fillId="0" borderId="0" applyFont="0" applyFill="0" applyBorder="0" applyAlignment="0" applyProtection="0"/>
    <xf numFmtId="0" fontId="2" fillId="0" borderId="0"/>
    <xf numFmtId="165" fontId="1"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9" fontId="2" fillId="0" borderId="0">
      <alignment horizontal="left" wrapText="1"/>
    </xf>
    <xf numFmtId="0" fontId="5" fillId="0" borderId="0">
      <alignment vertical="top"/>
    </xf>
    <xf numFmtId="170" fontId="5" fillId="0" borderId="0">
      <alignment vertical="top"/>
    </xf>
    <xf numFmtId="170" fontId="5" fillId="0" borderId="0">
      <alignment vertical="top"/>
    </xf>
    <xf numFmtId="170" fontId="5" fillId="0" borderId="0">
      <alignment vertical="top"/>
    </xf>
    <xf numFmtId="170" fontId="5" fillId="0" borderId="0">
      <alignment vertical="top"/>
    </xf>
    <xf numFmtId="171" fontId="5" fillId="0" borderId="0">
      <alignment vertical="top"/>
    </xf>
    <xf numFmtId="0" fontId="5" fillId="0" borderId="0">
      <alignment vertical="top"/>
    </xf>
    <xf numFmtId="0" fontId="7" fillId="0" borderId="0"/>
    <xf numFmtId="0" fontId="2" fillId="0" borderId="0"/>
    <xf numFmtId="170" fontId="2" fillId="0" borderId="0"/>
    <xf numFmtId="0" fontId="2" fillId="0" borderId="0"/>
    <xf numFmtId="170" fontId="2" fillId="0" borderId="0"/>
    <xf numFmtId="170" fontId="7" fillId="0" borderId="0"/>
    <xf numFmtId="0" fontId="7" fillId="0" borderId="0"/>
    <xf numFmtId="0" fontId="7" fillId="0" borderId="0"/>
    <xf numFmtId="170" fontId="7" fillId="0" borderId="0"/>
    <xf numFmtId="0" fontId="7" fillId="0" borderId="0"/>
    <xf numFmtId="170" fontId="7" fillId="0" borderId="0"/>
    <xf numFmtId="0" fontId="7" fillId="0" borderId="0"/>
    <xf numFmtId="17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0" fontId="7" fillId="0" borderId="0"/>
    <xf numFmtId="170" fontId="7" fillId="0" borderId="0"/>
    <xf numFmtId="0" fontId="7" fillId="0" borderId="0"/>
    <xf numFmtId="170" fontId="7" fillId="0" borderId="0"/>
    <xf numFmtId="0" fontId="7" fillId="0" borderId="0"/>
    <xf numFmtId="17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0" fontId="7" fillId="0" borderId="0"/>
    <xf numFmtId="170" fontId="7" fillId="0" borderId="0"/>
    <xf numFmtId="0" fontId="7" fillId="0" borderId="0"/>
    <xf numFmtId="170" fontId="7" fillId="0" borderId="0"/>
    <xf numFmtId="0" fontId="7" fillId="0" borderId="0"/>
    <xf numFmtId="17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0" fontId="7" fillId="0" borderId="0"/>
    <xf numFmtId="170" fontId="7" fillId="0" borderId="0"/>
    <xf numFmtId="0" fontId="7" fillId="0" borderId="0"/>
    <xf numFmtId="170" fontId="7" fillId="0" borderId="0"/>
    <xf numFmtId="0" fontId="7" fillId="0" borderId="0"/>
    <xf numFmtId="17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0" fontId="7" fillId="0" borderId="0"/>
    <xf numFmtId="170" fontId="7" fillId="0" borderId="0"/>
    <xf numFmtId="0" fontId="7" fillId="0" borderId="0"/>
    <xf numFmtId="170" fontId="7" fillId="0" borderId="0"/>
    <xf numFmtId="0" fontId="7" fillId="0" borderId="0"/>
    <xf numFmtId="17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2" fillId="0" borderId="0"/>
    <xf numFmtId="170" fontId="2" fillId="0" borderId="0"/>
    <xf numFmtId="0" fontId="2" fillId="0" borderId="0"/>
    <xf numFmtId="170" fontId="2" fillId="0" borderId="0"/>
    <xf numFmtId="0" fontId="2" fillId="0" borderId="0"/>
    <xf numFmtId="170" fontId="2" fillId="0" borderId="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171" fontId="8" fillId="5" borderId="0" applyNumberFormat="0" applyBorder="0" applyAlignment="0" applyProtection="0"/>
    <xf numFmtId="171"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1" fontId="8" fillId="5" borderId="0" applyNumberFormat="0" applyBorder="0" applyAlignment="0" applyProtection="0"/>
    <xf numFmtId="171"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170" fontId="8" fillId="11" borderId="0" applyNumberFormat="0" applyBorder="0" applyAlignment="0" applyProtection="0"/>
    <xf numFmtId="170" fontId="8" fillId="11"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171" fontId="8" fillId="6" borderId="0" applyNumberFormat="0" applyBorder="0" applyAlignment="0" applyProtection="0"/>
    <xf numFmtId="171"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1" fontId="8" fillId="6" borderId="0" applyNumberFormat="0" applyBorder="0" applyAlignment="0" applyProtection="0"/>
    <xf numFmtId="171"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171" fontId="8" fillId="7" borderId="0" applyNumberFormat="0" applyBorder="0" applyAlignment="0" applyProtection="0"/>
    <xf numFmtId="171"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1" fontId="8" fillId="7" borderId="0" applyNumberFormat="0" applyBorder="0" applyAlignment="0" applyProtection="0"/>
    <xf numFmtId="171"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170" fontId="8" fillId="12" borderId="0" applyNumberFormat="0" applyBorder="0" applyAlignment="0" applyProtection="0"/>
    <xf numFmtId="170" fontId="8" fillId="12"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71" fontId="8" fillId="8" borderId="0" applyNumberFormat="0" applyBorder="0" applyAlignment="0" applyProtection="0"/>
    <xf numFmtId="171"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1" fontId="8" fillId="8" borderId="0" applyNumberFormat="0" applyBorder="0" applyAlignment="0" applyProtection="0"/>
    <xf numFmtId="171"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171" fontId="8" fillId="9" borderId="0" applyNumberFormat="0" applyBorder="0" applyAlignment="0" applyProtection="0"/>
    <xf numFmtId="171"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1" fontId="8" fillId="9" borderId="0" applyNumberFormat="0" applyBorder="0" applyAlignment="0" applyProtection="0"/>
    <xf numFmtId="171"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171" fontId="8" fillId="10" borderId="0" applyNumberFormat="0" applyBorder="0" applyAlignment="0" applyProtection="0"/>
    <xf numFmtId="171"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1" fontId="8" fillId="10" borderId="0" applyNumberFormat="0" applyBorder="0" applyAlignment="0" applyProtection="0"/>
    <xf numFmtId="171"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71" fontId="8" fillId="13" borderId="0" applyNumberFormat="0" applyBorder="0" applyAlignment="0" applyProtection="0"/>
    <xf numFmtId="171"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1" fontId="8" fillId="13" borderId="0" applyNumberFormat="0" applyBorder="0" applyAlignment="0" applyProtection="0"/>
    <xf numFmtId="171"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7" borderId="0" applyNumberFormat="0" applyBorder="0" applyAlignment="0" applyProtection="0"/>
    <xf numFmtId="170" fontId="8" fillId="17"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171" fontId="8" fillId="14" borderId="0" applyNumberFormat="0" applyBorder="0" applyAlignment="0" applyProtection="0"/>
    <xf numFmtId="171"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1" fontId="8" fillId="14" borderId="0" applyNumberFormat="0" applyBorder="0" applyAlignment="0" applyProtection="0"/>
    <xf numFmtId="171"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171" fontId="8" fillId="15" borderId="0" applyNumberFormat="0" applyBorder="0" applyAlignment="0" applyProtection="0"/>
    <xf numFmtId="171"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1" fontId="8" fillId="15" borderId="0" applyNumberFormat="0" applyBorder="0" applyAlignment="0" applyProtection="0"/>
    <xf numFmtId="171"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71" fontId="8" fillId="8" borderId="0" applyNumberFormat="0" applyBorder="0" applyAlignment="0" applyProtection="0"/>
    <xf numFmtId="171"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1" fontId="8" fillId="8" borderId="0" applyNumberFormat="0" applyBorder="0" applyAlignment="0" applyProtection="0"/>
    <xf numFmtId="171"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71" fontId="8" fillId="13" borderId="0" applyNumberFormat="0" applyBorder="0" applyAlignment="0" applyProtection="0"/>
    <xf numFmtId="171"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1" fontId="8" fillId="13" borderId="0" applyNumberFormat="0" applyBorder="0" applyAlignment="0" applyProtection="0"/>
    <xf numFmtId="171"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171" fontId="8" fillId="16" borderId="0" applyNumberFormat="0" applyBorder="0" applyAlignment="0" applyProtection="0"/>
    <xf numFmtId="171"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1" fontId="8" fillId="16" borderId="0" applyNumberFormat="0" applyBorder="0" applyAlignment="0" applyProtection="0"/>
    <xf numFmtId="171"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170" fontId="9" fillId="18" borderId="0" applyNumberFormat="0" applyBorder="0" applyAlignment="0" applyProtection="0"/>
    <xf numFmtId="170" fontId="9" fillId="18"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170" fontId="9" fillId="14" borderId="0" applyNumberFormat="0" applyBorder="0" applyAlignment="0" applyProtection="0"/>
    <xf numFmtId="170" fontId="9" fillId="14"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170" fontId="9" fillId="15" borderId="0" applyNumberFormat="0" applyBorder="0" applyAlignment="0" applyProtection="0"/>
    <xf numFmtId="170" fontId="9" fillId="15"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170" fontId="9" fillId="19"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170" fontId="9" fillId="20"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170" fontId="9" fillId="21" borderId="0" applyNumberFormat="0" applyBorder="0" applyAlignment="0" applyProtection="0"/>
    <xf numFmtId="170" fontId="9" fillId="21"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170" fontId="9" fillId="18" borderId="0" applyNumberFormat="0" applyBorder="0" applyAlignment="0" applyProtection="0"/>
    <xf numFmtId="170" fontId="9" fillId="18" borderId="0" applyNumberFormat="0" applyBorder="0" applyAlignment="0" applyProtection="0"/>
    <xf numFmtId="0" fontId="9" fillId="18" borderId="0" applyNumberFormat="0" applyBorder="0" applyAlignment="0" applyProtection="0"/>
    <xf numFmtId="170" fontId="9" fillId="18" borderId="0" applyNumberFormat="0" applyBorder="0" applyAlignment="0" applyProtection="0"/>
    <xf numFmtId="0" fontId="9" fillId="18" borderId="0" applyNumberFormat="0" applyBorder="0" applyAlignment="0" applyProtection="0"/>
    <xf numFmtId="170" fontId="9" fillId="18" borderId="0" applyNumberFormat="0" applyBorder="0" applyAlignment="0" applyProtection="0"/>
    <xf numFmtId="0" fontId="9" fillId="18" borderId="0" applyNumberFormat="0" applyBorder="0" applyAlignment="0" applyProtection="0"/>
    <xf numFmtId="170" fontId="9" fillId="18" borderId="0" applyNumberFormat="0" applyBorder="0" applyAlignment="0" applyProtection="0"/>
    <xf numFmtId="0" fontId="9" fillId="18" borderId="0" applyNumberFormat="0" applyBorder="0" applyAlignment="0" applyProtection="0"/>
    <xf numFmtId="170" fontId="9" fillId="18" borderId="0" applyNumberFormat="0" applyBorder="0" applyAlignment="0" applyProtection="0"/>
    <xf numFmtId="0" fontId="9" fillId="18" borderId="0" applyNumberFormat="0" applyBorder="0" applyAlignment="0" applyProtection="0"/>
    <xf numFmtId="170" fontId="9" fillId="18" borderId="0" applyNumberFormat="0" applyBorder="0" applyAlignment="0" applyProtection="0"/>
    <xf numFmtId="17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170" fontId="9" fillId="18" borderId="0" applyNumberFormat="0" applyBorder="0" applyAlignment="0" applyProtection="0"/>
    <xf numFmtId="17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170" fontId="9" fillId="18" borderId="0" applyNumberFormat="0" applyBorder="0" applyAlignment="0" applyProtection="0"/>
    <xf numFmtId="170" fontId="9" fillId="18" borderId="0" applyNumberFormat="0" applyBorder="0" applyAlignment="0" applyProtection="0"/>
    <xf numFmtId="0" fontId="9" fillId="18" borderId="0" applyNumberFormat="0" applyBorder="0" applyAlignment="0" applyProtection="0"/>
    <xf numFmtId="170" fontId="9" fillId="18" borderId="0" applyNumberFormat="0" applyBorder="0" applyAlignment="0" applyProtection="0"/>
    <xf numFmtId="0" fontId="9" fillId="18" borderId="0" applyNumberFormat="0" applyBorder="0" applyAlignment="0" applyProtection="0"/>
    <xf numFmtId="170" fontId="9" fillId="18" borderId="0" applyNumberFormat="0" applyBorder="0" applyAlignment="0" applyProtection="0"/>
    <xf numFmtId="0" fontId="9" fillId="18" borderId="0" applyNumberFormat="0" applyBorder="0" applyAlignment="0" applyProtection="0"/>
    <xf numFmtId="170" fontId="9" fillId="18" borderId="0" applyNumberFormat="0" applyBorder="0" applyAlignment="0" applyProtection="0"/>
    <xf numFmtId="0" fontId="9" fillId="18" borderId="0" applyNumberFormat="0" applyBorder="0" applyAlignment="0" applyProtection="0"/>
    <xf numFmtId="170" fontId="9" fillId="18" borderId="0" applyNumberFormat="0" applyBorder="0" applyAlignment="0" applyProtection="0"/>
    <xf numFmtId="0" fontId="9" fillId="18" borderId="0" applyNumberFormat="0" applyBorder="0" applyAlignment="0" applyProtection="0"/>
    <xf numFmtId="170" fontId="9" fillId="18"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170" fontId="9" fillId="14" borderId="0" applyNumberFormat="0" applyBorder="0" applyAlignment="0" applyProtection="0"/>
    <xf numFmtId="170" fontId="9" fillId="14" borderId="0" applyNumberFormat="0" applyBorder="0" applyAlignment="0" applyProtection="0"/>
    <xf numFmtId="0" fontId="9" fillId="14" borderId="0" applyNumberFormat="0" applyBorder="0" applyAlignment="0" applyProtection="0"/>
    <xf numFmtId="170" fontId="9" fillId="14" borderId="0" applyNumberFormat="0" applyBorder="0" applyAlignment="0" applyProtection="0"/>
    <xf numFmtId="0" fontId="9" fillId="14" borderId="0" applyNumberFormat="0" applyBorder="0" applyAlignment="0" applyProtection="0"/>
    <xf numFmtId="170" fontId="9" fillId="14" borderId="0" applyNumberFormat="0" applyBorder="0" applyAlignment="0" applyProtection="0"/>
    <xf numFmtId="0" fontId="9" fillId="14" borderId="0" applyNumberFormat="0" applyBorder="0" applyAlignment="0" applyProtection="0"/>
    <xf numFmtId="170" fontId="9" fillId="14" borderId="0" applyNumberFormat="0" applyBorder="0" applyAlignment="0" applyProtection="0"/>
    <xf numFmtId="0" fontId="9" fillId="14" borderId="0" applyNumberFormat="0" applyBorder="0" applyAlignment="0" applyProtection="0"/>
    <xf numFmtId="170" fontId="9" fillId="14" borderId="0" applyNumberFormat="0" applyBorder="0" applyAlignment="0" applyProtection="0"/>
    <xf numFmtId="0" fontId="9" fillId="14" borderId="0" applyNumberFormat="0" applyBorder="0" applyAlignment="0" applyProtection="0"/>
    <xf numFmtId="170" fontId="9" fillId="14" borderId="0" applyNumberFormat="0" applyBorder="0" applyAlignment="0" applyProtection="0"/>
    <xf numFmtId="17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170" fontId="9" fillId="14" borderId="0" applyNumberFormat="0" applyBorder="0" applyAlignment="0" applyProtection="0"/>
    <xf numFmtId="17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170" fontId="9" fillId="14" borderId="0" applyNumberFormat="0" applyBorder="0" applyAlignment="0" applyProtection="0"/>
    <xf numFmtId="170" fontId="9" fillId="14" borderId="0" applyNumberFormat="0" applyBorder="0" applyAlignment="0" applyProtection="0"/>
    <xf numFmtId="0" fontId="9" fillId="14" borderId="0" applyNumberFormat="0" applyBorder="0" applyAlignment="0" applyProtection="0"/>
    <xf numFmtId="170" fontId="9" fillId="14" borderId="0" applyNumberFormat="0" applyBorder="0" applyAlignment="0" applyProtection="0"/>
    <xf numFmtId="0" fontId="9" fillId="14" borderId="0" applyNumberFormat="0" applyBorder="0" applyAlignment="0" applyProtection="0"/>
    <xf numFmtId="170" fontId="9" fillId="14" borderId="0" applyNumberFormat="0" applyBorder="0" applyAlignment="0" applyProtection="0"/>
    <xf numFmtId="0" fontId="9" fillId="14" borderId="0" applyNumberFormat="0" applyBorder="0" applyAlignment="0" applyProtection="0"/>
    <xf numFmtId="170" fontId="9" fillId="14" borderId="0" applyNumberFormat="0" applyBorder="0" applyAlignment="0" applyProtection="0"/>
    <xf numFmtId="0" fontId="9" fillId="14" borderId="0" applyNumberFormat="0" applyBorder="0" applyAlignment="0" applyProtection="0"/>
    <xf numFmtId="170" fontId="9" fillId="14" borderId="0" applyNumberFormat="0" applyBorder="0" applyAlignment="0" applyProtection="0"/>
    <xf numFmtId="0" fontId="9" fillId="14" borderId="0" applyNumberFormat="0" applyBorder="0" applyAlignment="0" applyProtection="0"/>
    <xf numFmtId="170" fontId="9" fillId="14"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170" fontId="9" fillId="15" borderId="0" applyNumberFormat="0" applyBorder="0" applyAlignment="0" applyProtection="0"/>
    <xf numFmtId="170" fontId="9" fillId="15" borderId="0" applyNumberFormat="0" applyBorder="0" applyAlignment="0" applyProtection="0"/>
    <xf numFmtId="0" fontId="9" fillId="15" borderId="0" applyNumberFormat="0" applyBorder="0" applyAlignment="0" applyProtection="0"/>
    <xf numFmtId="170" fontId="9" fillId="15" borderId="0" applyNumberFormat="0" applyBorder="0" applyAlignment="0" applyProtection="0"/>
    <xf numFmtId="0" fontId="9" fillId="15" borderId="0" applyNumberFormat="0" applyBorder="0" applyAlignment="0" applyProtection="0"/>
    <xf numFmtId="170" fontId="9" fillId="15" borderId="0" applyNumberFormat="0" applyBorder="0" applyAlignment="0" applyProtection="0"/>
    <xf numFmtId="0" fontId="9" fillId="15" borderId="0" applyNumberFormat="0" applyBorder="0" applyAlignment="0" applyProtection="0"/>
    <xf numFmtId="170" fontId="9" fillId="15" borderId="0" applyNumberFormat="0" applyBorder="0" applyAlignment="0" applyProtection="0"/>
    <xf numFmtId="0" fontId="9" fillId="15" borderId="0" applyNumberFormat="0" applyBorder="0" applyAlignment="0" applyProtection="0"/>
    <xf numFmtId="170" fontId="9" fillId="15" borderId="0" applyNumberFormat="0" applyBorder="0" applyAlignment="0" applyProtection="0"/>
    <xf numFmtId="0" fontId="9" fillId="15" borderId="0" applyNumberFormat="0" applyBorder="0" applyAlignment="0" applyProtection="0"/>
    <xf numFmtId="170" fontId="9" fillId="15" borderId="0" applyNumberFormat="0" applyBorder="0" applyAlignment="0" applyProtection="0"/>
    <xf numFmtId="17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170" fontId="9" fillId="15" borderId="0" applyNumberFormat="0" applyBorder="0" applyAlignment="0" applyProtection="0"/>
    <xf numFmtId="17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170" fontId="9" fillId="15" borderId="0" applyNumberFormat="0" applyBorder="0" applyAlignment="0" applyProtection="0"/>
    <xf numFmtId="170" fontId="9" fillId="15" borderId="0" applyNumberFormat="0" applyBorder="0" applyAlignment="0" applyProtection="0"/>
    <xf numFmtId="0" fontId="9" fillId="15" borderId="0" applyNumberFormat="0" applyBorder="0" applyAlignment="0" applyProtection="0"/>
    <xf numFmtId="170" fontId="9" fillId="15" borderId="0" applyNumberFormat="0" applyBorder="0" applyAlignment="0" applyProtection="0"/>
    <xf numFmtId="0" fontId="9" fillId="15" borderId="0" applyNumberFormat="0" applyBorder="0" applyAlignment="0" applyProtection="0"/>
    <xf numFmtId="170" fontId="9" fillId="15" borderId="0" applyNumberFormat="0" applyBorder="0" applyAlignment="0" applyProtection="0"/>
    <xf numFmtId="0" fontId="9" fillId="15" borderId="0" applyNumberFormat="0" applyBorder="0" applyAlignment="0" applyProtection="0"/>
    <xf numFmtId="170" fontId="9" fillId="15" borderId="0" applyNumberFormat="0" applyBorder="0" applyAlignment="0" applyProtection="0"/>
    <xf numFmtId="0" fontId="9" fillId="15" borderId="0" applyNumberFormat="0" applyBorder="0" applyAlignment="0" applyProtection="0"/>
    <xf numFmtId="170" fontId="9" fillId="15" borderId="0" applyNumberFormat="0" applyBorder="0" applyAlignment="0" applyProtection="0"/>
    <xf numFmtId="0" fontId="9" fillId="15" borderId="0" applyNumberFormat="0" applyBorder="0" applyAlignment="0" applyProtection="0"/>
    <xf numFmtId="170" fontId="9" fillId="15"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170" fontId="9" fillId="21" borderId="0" applyNumberFormat="0" applyBorder="0" applyAlignment="0" applyProtection="0"/>
    <xf numFmtId="170" fontId="9" fillId="21" borderId="0" applyNumberFormat="0" applyBorder="0" applyAlignment="0" applyProtection="0"/>
    <xf numFmtId="0" fontId="9" fillId="21" borderId="0" applyNumberFormat="0" applyBorder="0" applyAlignment="0" applyProtection="0"/>
    <xf numFmtId="170" fontId="9" fillId="21" borderId="0" applyNumberFormat="0" applyBorder="0" applyAlignment="0" applyProtection="0"/>
    <xf numFmtId="0" fontId="9" fillId="21" borderId="0" applyNumberFormat="0" applyBorder="0" applyAlignment="0" applyProtection="0"/>
    <xf numFmtId="170" fontId="9" fillId="21" borderId="0" applyNumberFormat="0" applyBorder="0" applyAlignment="0" applyProtection="0"/>
    <xf numFmtId="0" fontId="9" fillId="21" borderId="0" applyNumberFormat="0" applyBorder="0" applyAlignment="0" applyProtection="0"/>
    <xf numFmtId="170" fontId="9" fillId="21" borderId="0" applyNumberFormat="0" applyBorder="0" applyAlignment="0" applyProtection="0"/>
    <xf numFmtId="0" fontId="9" fillId="21" borderId="0" applyNumberFormat="0" applyBorder="0" applyAlignment="0" applyProtection="0"/>
    <xf numFmtId="170" fontId="9" fillId="21" borderId="0" applyNumberFormat="0" applyBorder="0" applyAlignment="0" applyProtection="0"/>
    <xf numFmtId="0" fontId="9" fillId="21" borderId="0" applyNumberFormat="0" applyBorder="0" applyAlignment="0" applyProtection="0"/>
    <xf numFmtId="170" fontId="9" fillId="21" borderId="0" applyNumberFormat="0" applyBorder="0" applyAlignment="0" applyProtection="0"/>
    <xf numFmtId="17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170" fontId="9" fillId="21" borderId="0" applyNumberFormat="0" applyBorder="0" applyAlignment="0" applyProtection="0"/>
    <xf numFmtId="17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170" fontId="9" fillId="21" borderId="0" applyNumberFormat="0" applyBorder="0" applyAlignment="0" applyProtection="0"/>
    <xf numFmtId="170" fontId="9" fillId="21" borderId="0" applyNumberFormat="0" applyBorder="0" applyAlignment="0" applyProtection="0"/>
    <xf numFmtId="0" fontId="9" fillId="21" borderId="0" applyNumberFormat="0" applyBorder="0" applyAlignment="0" applyProtection="0"/>
    <xf numFmtId="170" fontId="9" fillId="21" borderId="0" applyNumberFormat="0" applyBorder="0" applyAlignment="0" applyProtection="0"/>
    <xf numFmtId="0" fontId="9" fillId="21" borderId="0" applyNumberFormat="0" applyBorder="0" applyAlignment="0" applyProtection="0"/>
    <xf numFmtId="170" fontId="9" fillId="21" borderId="0" applyNumberFormat="0" applyBorder="0" applyAlignment="0" applyProtection="0"/>
    <xf numFmtId="0" fontId="9" fillId="21" borderId="0" applyNumberFormat="0" applyBorder="0" applyAlignment="0" applyProtection="0"/>
    <xf numFmtId="170" fontId="9" fillId="21" borderId="0" applyNumberFormat="0" applyBorder="0" applyAlignment="0" applyProtection="0"/>
    <xf numFmtId="0" fontId="9" fillId="21" borderId="0" applyNumberFormat="0" applyBorder="0" applyAlignment="0" applyProtection="0"/>
    <xf numFmtId="170" fontId="9" fillId="21" borderId="0" applyNumberFormat="0" applyBorder="0" applyAlignment="0" applyProtection="0"/>
    <xf numFmtId="0" fontId="9" fillId="21" borderId="0" applyNumberFormat="0" applyBorder="0" applyAlignment="0" applyProtection="0"/>
    <xf numFmtId="170" fontId="9" fillId="21" borderId="0" applyNumberFormat="0" applyBorder="0" applyAlignment="0" applyProtection="0"/>
    <xf numFmtId="0" fontId="9" fillId="22"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9" fillId="18" borderId="0" applyNumberFormat="0" applyBorder="0" applyAlignment="0" applyProtection="0"/>
    <xf numFmtId="0" fontId="9" fillId="22" borderId="0" applyNumberFormat="0" applyBorder="0" applyAlignment="0" applyProtection="0"/>
    <xf numFmtId="170" fontId="9" fillId="22" borderId="0" applyNumberFormat="0" applyBorder="0" applyAlignment="0" applyProtection="0"/>
    <xf numFmtId="170" fontId="9" fillId="22" borderId="0" applyNumberFormat="0" applyBorder="0" applyAlignment="0" applyProtection="0"/>
    <xf numFmtId="0" fontId="9" fillId="23"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9" fillId="14" borderId="0" applyNumberFormat="0" applyBorder="0" applyAlignment="0" applyProtection="0"/>
    <xf numFmtId="0" fontId="9" fillId="23" borderId="0" applyNumberFormat="0" applyBorder="0" applyAlignment="0" applyProtection="0"/>
    <xf numFmtId="170" fontId="9" fillId="23" borderId="0" applyNumberFormat="0" applyBorder="0" applyAlignment="0" applyProtection="0"/>
    <xf numFmtId="170" fontId="9" fillId="23" borderId="0" applyNumberFormat="0" applyBorder="0" applyAlignment="0" applyProtection="0"/>
    <xf numFmtId="0" fontId="9" fillId="24"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9" fillId="15" borderId="0" applyNumberFormat="0" applyBorder="0" applyAlignment="0" applyProtection="0"/>
    <xf numFmtId="0" fontId="9" fillId="24" borderId="0" applyNumberFormat="0" applyBorder="0" applyAlignment="0" applyProtection="0"/>
    <xf numFmtId="170" fontId="9" fillId="24" borderId="0" applyNumberFormat="0" applyBorder="0" applyAlignment="0" applyProtection="0"/>
    <xf numFmtId="170" fontId="9" fillId="24" borderId="0" applyNumberFormat="0" applyBorder="0" applyAlignment="0" applyProtection="0"/>
    <xf numFmtId="0" fontId="9" fillId="19"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170" fontId="9" fillId="19" borderId="0" applyNumberFormat="0" applyBorder="0" applyAlignment="0" applyProtection="0"/>
    <xf numFmtId="0" fontId="9" fillId="20"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170" fontId="9" fillId="20" borderId="0" applyNumberFormat="0" applyBorder="0" applyAlignment="0" applyProtection="0"/>
    <xf numFmtId="0" fontId="9" fillId="25"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9" fillId="21" borderId="0" applyNumberFormat="0" applyBorder="0" applyAlignment="0" applyProtection="0"/>
    <xf numFmtId="0" fontId="9" fillId="25" borderId="0" applyNumberFormat="0" applyBorder="0" applyAlignment="0" applyProtection="0"/>
    <xf numFmtId="170" fontId="9" fillId="25" borderId="0" applyNumberFormat="0" applyBorder="0" applyAlignment="0" applyProtection="0"/>
    <xf numFmtId="170" fontId="9" fillId="25" borderId="0" applyNumberFormat="0" applyBorder="0" applyAlignment="0" applyProtection="0"/>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0" fontId="10" fillId="6" borderId="0" applyNumberFormat="0" applyBorder="0" applyAlignment="0" applyProtection="0"/>
    <xf numFmtId="0" fontId="10" fillId="6" borderId="0" applyNumberFormat="0" applyBorder="0" applyAlignment="0" applyProtection="0"/>
    <xf numFmtId="170" fontId="10" fillId="6" borderId="0" applyNumberFormat="0" applyBorder="0" applyAlignment="0" applyProtection="0"/>
    <xf numFmtId="170" fontId="10" fillId="6" borderId="0" applyNumberFormat="0" applyBorder="0" applyAlignment="0" applyProtection="0"/>
    <xf numFmtId="173" fontId="11" fillId="0" borderId="8" applyBorder="0">
      <alignment horizontal="center" vertical="center"/>
    </xf>
    <xf numFmtId="0" fontId="12" fillId="7"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170" fontId="12" fillId="7" borderId="0" applyNumberFormat="0" applyBorder="0" applyAlignment="0" applyProtection="0"/>
    <xf numFmtId="170" fontId="12" fillId="7" borderId="0" applyNumberFormat="0" applyBorder="0" applyAlignment="0" applyProtection="0"/>
    <xf numFmtId="0" fontId="12" fillId="7" borderId="0" applyNumberFormat="0" applyBorder="0" applyAlignment="0" applyProtection="0"/>
    <xf numFmtId="170" fontId="12" fillId="7" borderId="0" applyNumberFormat="0" applyBorder="0" applyAlignment="0" applyProtection="0"/>
    <xf numFmtId="0" fontId="12" fillId="7" borderId="0" applyNumberFormat="0" applyBorder="0" applyAlignment="0" applyProtection="0"/>
    <xf numFmtId="170" fontId="12" fillId="7" borderId="0" applyNumberFormat="0" applyBorder="0" applyAlignment="0" applyProtection="0"/>
    <xf numFmtId="0" fontId="12" fillId="7" borderId="0" applyNumberFormat="0" applyBorder="0" applyAlignment="0" applyProtection="0"/>
    <xf numFmtId="170" fontId="12" fillId="7" borderId="0" applyNumberFormat="0" applyBorder="0" applyAlignment="0" applyProtection="0"/>
    <xf numFmtId="0" fontId="12" fillId="7" borderId="0" applyNumberFormat="0" applyBorder="0" applyAlignment="0" applyProtection="0"/>
    <xf numFmtId="170" fontId="12" fillId="7" borderId="0" applyNumberFormat="0" applyBorder="0" applyAlignment="0" applyProtection="0"/>
    <xf numFmtId="0" fontId="12" fillId="7" borderId="0" applyNumberFormat="0" applyBorder="0" applyAlignment="0" applyProtection="0"/>
    <xf numFmtId="170" fontId="12" fillId="7" borderId="0" applyNumberFormat="0" applyBorder="0" applyAlignment="0" applyProtection="0"/>
    <xf numFmtId="170" fontId="12" fillId="7"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170" fontId="12" fillId="7" borderId="0" applyNumberFormat="0" applyBorder="0" applyAlignment="0" applyProtection="0"/>
    <xf numFmtId="170" fontId="12" fillId="7"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170" fontId="12" fillId="7" borderId="0" applyNumberFormat="0" applyBorder="0" applyAlignment="0" applyProtection="0"/>
    <xf numFmtId="170" fontId="12" fillId="7" borderId="0" applyNumberFormat="0" applyBorder="0" applyAlignment="0" applyProtection="0"/>
    <xf numFmtId="0" fontId="12" fillId="7" borderId="0" applyNumberFormat="0" applyBorder="0" applyAlignment="0" applyProtection="0"/>
    <xf numFmtId="170" fontId="12" fillId="7" borderId="0" applyNumberFormat="0" applyBorder="0" applyAlignment="0" applyProtection="0"/>
    <xf numFmtId="0" fontId="12" fillId="7" borderId="0" applyNumberFormat="0" applyBorder="0" applyAlignment="0" applyProtection="0"/>
    <xf numFmtId="170" fontId="12" fillId="7" borderId="0" applyNumberFormat="0" applyBorder="0" applyAlignment="0" applyProtection="0"/>
    <xf numFmtId="0" fontId="12" fillId="7" borderId="0" applyNumberFormat="0" applyBorder="0" applyAlignment="0" applyProtection="0"/>
    <xf numFmtId="170" fontId="12" fillId="7" borderId="0" applyNumberFormat="0" applyBorder="0" applyAlignment="0" applyProtection="0"/>
    <xf numFmtId="0" fontId="12" fillId="7" borderId="0" applyNumberFormat="0" applyBorder="0" applyAlignment="0" applyProtection="0"/>
    <xf numFmtId="170" fontId="12" fillId="7" borderId="0" applyNumberFormat="0" applyBorder="0" applyAlignment="0" applyProtection="0"/>
    <xf numFmtId="0" fontId="12" fillId="7" borderId="0" applyNumberFormat="0" applyBorder="0" applyAlignment="0" applyProtection="0"/>
    <xf numFmtId="170" fontId="12" fillId="7" borderId="0" applyNumberFormat="0" applyBorder="0" applyAlignment="0" applyProtection="0"/>
    <xf numFmtId="0" fontId="13" fillId="17" borderId="9" applyNumberFormat="0" applyAlignment="0" applyProtection="0"/>
    <xf numFmtId="0" fontId="13" fillId="17" borderId="9" applyNumberFormat="0" applyAlignment="0" applyProtection="0"/>
    <xf numFmtId="170" fontId="13" fillId="17" borderId="9" applyNumberFormat="0" applyAlignment="0" applyProtection="0"/>
    <xf numFmtId="170" fontId="13" fillId="17" borderId="9" applyNumberFormat="0" applyAlignment="0" applyProtection="0"/>
    <xf numFmtId="0" fontId="13" fillId="17" borderId="9" applyNumberFormat="0" applyAlignment="0" applyProtection="0"/>
    <xf numFmtId="0" fontId="13" fillId="17" borderId="9" applyNumberFormat="0" applyAlignment="0" applyProtection="0"/>
    <xf numFmtId="0" fontId="13" fillId="17" borderId="9" applyNumberFormat="0" applyAlignment="0" applyProtection="0"/>
    <xf numFmtId="170" fontId="13" fillId="17" borderId="9" applyNumberFormat="0" applyAlignment="0" applyProtection="0"/>
    <xf numFmtId="170" fontId="13" fillId="17" borderId="9" applyNumberFormat="0" applyAlignment="0" applyProtection="0"/>
    <xf numFmtId="0" fontId="13" fillId="17" borderId="9" applyNumberFormat="0" applyAlignment="0" applyProtection="0"/>
    <xf numFmtId="170" fontId="13" fillId="17" borderId="9" applyNumberFormat="0" applyAlignment="0" applyProtection="0"/>
    <xf numFmtId="0" fontId="13" fillId="17" borderId="9" applyNumberFormat="0" applyAlignment="0" applyProtection="0"/>
    <xf numFmtId="170" fontId="13" fillId="17" borderId="9" applyNumberFormat="0" applyAlignment="0" applyProtection="0"/>
    <xf numFmtId="0" fontId="13" fillId="17" borderId="9" applyNumberFormat="0" applyAlignment="0" applyProtection="0"/>
    <xf numFmtId="170" fontId="13" fillId="17" borderId="9" applyNumberFormat="0" applyAlignment="0" applyProtection="0"/>
    <xf numFmtId="0" fontId="13" fillId="17" borderId="9" applyNumberFormat="0" applyAlignment="0" applyProtection="0"/>
    <xf numFmtId="170" fontId="13" fillId="17" borderId="9" applyNumberFormat="0" applyAlignment="0" applyProtection="0"/>
    <xf numFmtId="0" fontId="13" fillId="17" borderId="9" applyNumberFormat="0" applyAlignment="0" applyProtection="0"/>
    <xf numFmtId="170" fontId="13" fillId="17" borderId="9" applyNumberFormat="0" applyAlignment="0" applyProtection="0"/>
    <xf numFmtId="170" fontId="13" fillId="17" borderId="9" applyNumberFormat="0" applyAlignment="0" applyProtection="0"/>
    <xf numFmtId="0" fontId="13" fillId="17" borderId="9" applyNumberFormat="0" applyAlignment="0" applyProtection="0"/>
    <xf numFmtId="0" fontId="13" fillId="17" borderId="9" applyNumberFormat="0" applyAlignment="0" applyProtection="0"/>
    <xf numFmtId="170" fontId="13" fillId="17" borderId="9" applyNumberFormat="0" applyAlignment="0" applyProtection="0"/>
    <xf numFmtId="170" fontId="13" fillId="17" borderId="9" applyNumberFormat="0" applyAlignment="0" applyProtection="0"/>
    <xf numFmtId="0" fontId="13" fillId="17" borderId="9" applyNumberFormat="0" applyAlignment="0" applyProtection="0"/>
    <xf numFmtId="0" fontId="13" fillId="17" borderId="9" applyNumberFormat="0" applyAlignment="0" applyProtection="0"/>
    <xf numFmtId="170" fontId="13" fillId="17" borderId="9" applyNumberFormat="0" applyAlignment="0" applyProtection="0"/>
    <xf numFmtId="170" fontId="13" fillId="17" borderId="9" applyNumberFormat="0" applyAlignment="0" applyProtection="0"/>
    <xf numFmtId="0" fontId="13" fillId="17" borderId="9" applyNumberFormat="0" applyAlignment="0" applyProtection="0"/>
    <xf numFmtId="170" fontId="13" fillId="17" borderId="9" applyNumberFormat="0" applyAlignment="0" applyProtection="0"/>
    <xf numFmtId="0" fontId="13" fillId="17" borderId="9" applyNumberFormat="0" applyAlignment="0" applyProtection="0"/>
    <xf numFmtId="170" fontId="13" fillId="17" borderId="9" applyNumberFormat="0" applyAlignment="0" applyProtection="0"/>
    <xf numFmtId="0" fontId="13" fillId="17" borderId="9" applyNumberFormat="0" applyAlignment="0" applyProtection="0"/>
    <xf numFmtId="170" fontId="13" fillId="17" borderId="9" applyNumberFormat="0" applyAlignment="0" applyProtection="0"/>
    <xf numFmtId="0" fontId="13" fillId="17" borderId="9" applyNumberFormat="0" applyAlignment="0" applyProtection="0"/>
    <xf numFmtId="170" fontId="13" fillId="17" borderId="9" applyNumberFormat="0" applyAlignment="0" applyProtection="0"/>
    <xf numFmtId="0" fontId="13" fillId="17" borderId="9" applyNumberFormat="0" applyAlignment="0" applyProtection="0"/>
    <xf numFmtId="170" fontId="13" fillId="17" borderId="9" applyNumberFormat="0" applyAlignment="0" applyProtection="0"/>
    <xf numFmtId="0" fontId="14" fillId="27" borderId="10" applyNumberFormat="0" applyAlignment="0" applyProtection="0"/>
    <xf numFmtId="0" fontId="14" fillId="27" borderId="10" applyNumberFormat="0" applyAlignment="0" applyProtection="0"/>
    <xf numFmtId="0" fontId="14" fillId="27" borderId="10" applyNumberFormat="0" applyAlignment="0" applyProtection="0"/>
    <xf numFmtId="170" fontId="14" fillId="27" borderId="10" applyNumberFormat="0" applyAlignment="0" applyProtection="0"/>
    <xf numFmtId="170" fontId="14" fillId="27" borderId="10" applyNumberFormat="0" applyAlignment="0" applyProtection="0"/>
    <xf numFmtId="0" fontId="14" fillId="27" borderId="10" applyNumberFormat="0" applyAlignment="0" applyProtection="0"/>
    <xf numFmtId="170" fontId="14" fillId="27" borderId="10" applyNumberFormat="0" applyAlignment="0" applyProtection="0"/>
    <xf numFmtId="0" fontId="14" fillId="27" borderId="10" applyNumberFormat="0" applyAlignment="0" applyProtection="0"/>
    <xf numFmtId="170" fontId="14" fillId="27" borderId="10" applyNumberFormat="0" applyAlignment="0" applyProtection="0"/>
    <xf numFmtId="0" fontId="14" fillId="27" borderId="10" applyNumberFormat="0" applyAlignment="0" applyProtection="0"/>
    <xf numFmtId="170" fontId="14" fillId="27" borderId="10" applyNumberFormat="0" applyAlignment="0" applyProtection="0"/>
    <xf numFmtId="0" fontId="14" fillId="27" borderId="10" applyNumberFormat="0" applyAlignment="0" applyProtection="0"/>
    <xf numFmtId="170" fontId="14" fillId="27" borderId="10" applyNumberFormat="0" applyAlignment="0" applyProtection="0"/>
    <xf numFmtId="0" fontId="14" fillId="27" borderId="10" applyNumberFormat="0" applyAlignment="0" applyProtection="0"/>
    <xf numFmtId="170" fontId="14" fillId="27" borderId="10" applyNumberFormat="0" applyAlignment="0" applyProtection="0"/>
    <xf numFmtId="170" fontId="14" fillId="27" borderId="10" applyNumberFormat="0" applyAlignment="0" applyProtection="0"/>
    <xf numFmtId="0" fontId="14" fillId="27" borderId="10" applyNumberFormat="0" applyAlignment="0" applyProtection="0"/>
    <xf numFmtId="0" fontId="14" fillId="27" borderId="10" applyNumberFormat="0" applyAlignment="0" applyProtection="0"/>
    <xf numFmtId="170" fontId="14" fillId="27" borderId="10" applyNumberFormat="0" applyAlignment="0" applyProtection="0"/>
    <xf numFmtId="170" fontId="14" fillId="27" borderId="10" applyNumberFormat="0" applyAlignment="0" applyProtection="0"/>
    <xf numFmtId="0" fontId="14" fillId="27" borderId="10" applyNumberFormat="0" applyAlignment="0" applyProtection="0"/>
    <xf numFmtId="0" fontId="14" fillId="27" borderId="10" applyNumberFormat="0" applyAlignment="0" applyProtection="0"/>
    <xf numFmtId="170" fontId="14" fillId="27" borderId="10" applyNumberFormat="0" applyAlignment="0" applyProtection="0"/>
    <xf numFmtId="170" fontId="14" fillId="27" borderId="10" applyNumberFormat="0" applyAlignment="0" applyProtection="0"/>
    <xf numFmtId="0" fontId="14" fillId="27" borderId="10" applyNumberFormat="0" applyAlignment="0" applyProtection="0"/>
    <xf numFmtId="170" fontId="14" fillId="27" borderId="10" applyNumberFormat="0" applyAlignment="0" applyProtection="0"/>
    <xf numFmtId="0" fontId="14" fillId="27" borderId="10" applyNumberFormat="0" applyAlignment="0" applyProtection="0"/>
    <xf numFmtId="170" fontId="14" fillId="27" borderId="10" applyNumberFormat="0" applyAlignment="0" applyProtection="0"/>
    <xf numFmtId="0" fontId="14" fillId="27" borderId="10" applyNumberFormat="0" applyAlignment="0" applyProtection="0"/>
    <xf numFmtId="170" fontId="14" fillId="27" borderId="10" applyNumberFormat="0" applyAlignment="0" applyProtection="0"/>
    <xf numFmtId="0" fontId="14" fillId="27" borderId="10" applyNumberFormat="0" applyAlignment="0" applyProtection="0"/>
    <xf numFmtId="170" fontId="14" fillId="27" borderId="10" applyNumberFormat="0" applyAlignment="0" applyProtection="0"/>
    <xf numFmtId="0" fontId="14" fillId="27" borderId="10" applyNumberFormat="0" applyAlignment="0" applyProtection="0"/>
    <xf numFmtId="170" fontId="14" fillId="27" borderId="10" applyNumberFormat="0" applyAlignment="0" applyProtection="0"/>
    <xf numFmtId="0" fontId="15" fillId="0" borderId="11" applyNumberFormat="0" applyFill="0" applyAlignment="0" applyProtection="0"/>
    <xf numFmtId="0" fontId="15" fillId="0" borderId="11" applyNumberFormat="0" applyFill="0" applyAlignment="0" applyProtection="0"/>
    <xf numFmtId="0" fontId="15" fillId="0" borderId="11" applyNumberFormat="0" applyFill="0" applyAlignment="0" applyProtection="0"/>
    <xf numFmtId="170" fontId="15" fillId="0" borderId="11" applyNumberFormat="0" applyFill="0" applyAlignment="0" applyProtection="0"/>
    <xf numFmtId="170" fontId="15" fillId="0" borderId="11" applyNumberFormat="0" applyFill="0" applyAlignment="0" applyProtection="0"/>
    <xf numFmtId="0" fontId="15" fillId="0" borderId="11" applyNumberFormat="0" applyFill="0" applyAlignment="0" applyProtection="0"/>
    <xf numFmtId="170" fontId="15" fillId="0" borderId="11" applyNumberFormat="0" applyFill="0" applyAlignment="0" applyProtection="0"/>
    <xf numFmtId="0" fontId="15" fillId="0" borderId="11" applyNumberFormat="0" applyFill="0" applyAlignment="0" applyProtection="0"/>
    <xf numFmtId="170" fontId="15" fillId="0" borderId="11" applyNumberFormat="0" applyFill="0" applyAlignment="0" applyProtection="0"/>
    <xf numFmtId="0" fontId="15" fillId="0" borderId="11" applyNumberFormat="0" applyFill="0" applyAlignment="0" applyProtection="0"/>
    <xf numFmtId="170" fontId="15" fillId="0" borderId="11" applyNumberFormat="0" applyFill="0" applyAlignment="0" applyProtection="0"/>
    <xf numFmtId="0" fontId="15" fillId="0" borderId="11" applyNumberFormat="0" applyFill="0" applyAlignment="0" applyProtection="0"/>
    <xf numFmtId="170" fontId="15" fillId="0" borderId="11" applyNumberFormat="0" applyFill="0" applyAlignment="0" applyProtection="0"/>
    <xf numFmtId="0" fontId="15" fillId="0" borderId="11" applyNumberFormat="0" applyFill="0" applyAlignment="0" applyProtection="0"/>
    <xf numFmtId="170" fontId="15" fillId="0" borderId="11" applyNumberFormat="0" applyFill="0" applyAlignment="0" applyProtection="0"/>
    <xf numFmtId="170" fontId="15" fillId="0" borderId="11" applyNumberFormat="0" applyFill="0" applyAlignment="0" applyProtection="0"/>
    <xf numFmtId="0" fontId="15" fillId="0" borderId="11" applyNumberFormat="0" applyFill="0" applyAlignment="0" applyProtection="0"/>
    <xf numFmtId="0" fontId="15" fillId="0" borderId="11" applyNumberFormat="0" applyFill="0" applyAlignment="0" applyProtection="0"/>
    <xf numFmtId="170" fontId="15" fillId="0" borderId="11" applyNumberFormat="0" applyFill="0" applyAlignment="0" applyProtection="0"/>
    <xf numFmtId="170" fontId="15" fillId="0" borderId="11" applyNumberFormat="0" applyFill="0" applyAlignment="0" applyProtection="0"/>
    <xf numFmtId="0" fontId="15" fillId="0" borderId="11" applyNumberFormat="0" applyFill="0" applyAlignment="0" applyProtection="0"/>
    <xf numFmtId="0" fontId="15" fillId="0" borderId="11" applyNumberFormat="0" applyFill="0" applyAlignment="0" applyProtection="0"/>
    <xf numFmtId="170" fontId="15" fillId="0" borderId="11" applyNumberFormat="0" applyFill="0" applyAlignment="0" applyProtection="0"/>
    <xf numFmtId="170" fontId="15" fillId="0" borderId="11" applyNumberFormat="0" applyFill="0" applyAlignment="0" applyProtection="0"/>
    <xf numFmtId="0" fontId="15" fillId="0" borderId="11" applyNumberFormat="0" applyFill="0" applyAlignment="0" applyProtection="0"/>
    <xf numFmtId="170" fontId="15" fillId="0" borderId="11" applyNumberFormat="0" applyFill="0" applyAlignment="0" applyProtection="0"/>
    <xf numFmtId="0" fontId="15" fillId="0" borderId="11" applyNumberFormat="0" applyFill="0" applyAlignment="0" applyProtection="0"/>
    <xf numFmtId="170" fontId="15" fillId="0" borderId="11" applyNumberFormat="0" applyFill="0" applyAlignment="0" applyProtection="0"/>
    <xf numFmtId="0" fontId="15" fillId="0" borderId="11" applyNumberFormat="0" applyFill="0" applyAlignment="0" applyProtection="0"/>
    <xf numFmtId="170" fontId="15" fillId="0" borderId="11" applyNumberFormat="0" applyFill="0" applyAlignment="0" applyProtection="0"/>
    <xf numFmtId="0" fontId="15" fillId="0" borderId="11" applyNumberFormat="0" applyFill="0" applyAlignment="0" applyProtection="0"/>
    <xf numFmtId="170" fontId="15" fillId="0" borderId="11" applyNumberFormat="0" applyFill="0" applyAlignment="0" applyProtection="0"/>
    <xf numFmtId="0" fontId="15" fillId="0" borderId="11" applyNumberFormat="0" applyFill="0" applyAlignment="0" applyProtection="0"/>
    <xf numFmtId="170" fontId="15" fillId="0" borderId="11" applyNumberFormat="0" applyFill="0" applyAlignment="0" applyProtection="0"/>
    <xf numFmtId="174" fontId="16" fillId="0" borderId="0" applyFill="0" applyBorder="0" applyProtection="0">
      <alignment horizontal="center"/>
      <protection locked="0"/>
    </xf>
    <xf numFmtId="170" fontId="16" fillId="0" borderId="0" applyFill="0" applyBorder="0" applyProtection="0">
      <alignment horizontal="center"/>
      <protection locked="0"/>
    </xf>
    <xf numFmtId="0" fontId="14" fillId="27" borderId="10" applyNumberFormat="0" applyAlignment="0" applyProtection="0"/>
    <xf numFmtId="0" fontId="14" fillId="27" borderId="10" applyNumberFormat="0" applyAlignment="0" applyProtection="0"/>
    <xf numFmtId="170" fontId="14" fillId="27" borderId="10" applyNumberFormat="0" applyAlignment="0" applyProtection="0"/>
    <xf numFmtId="170" fontId="14" fillId="27" borderId="10" applyNumberFormat="0" applyAlignment="0" applyProtection="0"/>
    <xf numFmtId="175" fontId="17" fillId="0" borderId="0"/>
    <xf numFmtId="175" fontId="17" fillId="0" borderId="0"/>
    <xf numFmtId="43" fontId="18" fillId="0" borderId="0" applyFont="0" applyFill="0" applyBorder="0" applyAlignment="0" applyProtection="0"/>
    <xf numFmtId="43" fontId="2" fillId="0" borderId="0" applyFont="0" applyFill="0" applyBorder="0" applyAlignment="0" applyProtection="0"/>
    <xf numFmtId="3" fontId="19" fillId="0" borderId="0" applyFont="0" applyFill="0" applyBorder="0" applyAlignment="0" applyProtection="0"/>
    <xf numFmtId="174" fontId="3" fillId="0" borderId="0" applyFill="0" applyBorder="0" applyAlignment="0" applyProtection="0">
      <protection locked="0"/>
    </xf>
    <xf numFmtId="170" fontId="3" fillId="0" borderId="0" applyFill="0" applyBorder="0" applyAlignment="0" applyProtection="0">
      <protection locked="0"/>
    </xf>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7" fontId="20" fillId="0" borderId="0" applyFont="0" applyFill="0" applyBorder="0" applyAlignment="0" applyProtection="0"/>
    <xf numFmtId="6" fontId="21" fillId="0" borderId="0">
      <protection locked="0"/>
    </xf>
    <xf numFmtId="6" fontId="21" fillId="0" borderId="0">
      <protection locked="0"/>
    </xf>
    <xf numFmtId="178" fontId="22" fillId="0" borderId="0"/>
    <xf numFmtId="6" fontId="21" fillId="0" borderId="0">
      <protection locked="0"/>
    </xf>
    <xf numFmtId="6" fontId="21" fillId="0" borderId="0">
      <protection locked="0"/>
    </xf>
    <xf numFmtId="6" fontId="21" fillId="0" borderId="0">
      <protection locked="0"/>
    </xf>
    <xf numFmtId="6" fontId="21" fillId="0" borderId="0">
      <protection locked="0"/>
    </xf>
    <xf numFmtId="6" fontId="21" fillId="0" borderId="0">
      <protection locked="0"/>
    </xf>
    <xf numFmtId="178" fontId="22" fillId="0" borderId="0"/>
    <xf numFmtId="178" fontId="22" fillId="0" borderId="0"/>
    <xf numFmtId="178" fontId="22" fillId="0" borderId="0"/>
    <xf numFmtId="6" fontId="21" fillId="0" borderId="0">
      <protection locked="0"/>
    </xf>
    <xf numFmtId="6" fontId="21" fillId="0" borderId="0">
      <protection locked="0"/>
    </xf>
    <xf numFmtId="178" fontId="22" fillId="0" borderId="0"/>
    <xf numFmtId="6" fontId="21" fillId="0" borderId="0">
      <protection locked="0"/>
    </xf>
    <xf numFmtId="6" fontId="23" fillId="0" borderId="0">
      <protection locked="0"/>
    </xf>
    <xf numFmtId="6" fontId="21" fillId="0" borderId="0">
      <protection locked="0"/>
    </xf>
    <xf numFmtId="6" fontId="21" fillId="0" borderId="0">
      <protection locked="0"/>
    </xf>
    <xf numFmtId="0" fontId="2" fillId="0" borderId="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170" fontId="24" fillId="0" borderId="0" applyNumberFormat="0" applyFill="0" applyBorder="0" applyAlignment="0" applyProtection="0"/>
    <xf numFmtId="170" fontId="24" fillId="0" borderId="0" applyNumberFormat="0" applyFill="0" applyBorder="0" applyAlignment="0" applyProtection="0"/>
    <xf numFmtId="0" fontId="24" fillId="0" borderId="0" applyNumberFormat="0" applyFill="0" applyBorder="0" applyAlignment="0" applyProtection="0"/>
    <xf numFmtId="170" fontId="24" fillId="0" borderId="0" applyNumberFormat="0" applyFill="0" applyBorder="0" applyAlignment="0" applyProtection="0"/>
    <xf numFmtId="0" fontId="24" fillId="0" borderId="0" applyNumberFormat="0" applyFill="0" applyBorder="0" applyAlignment="0" applyProtection="0"/>
    <xf numFmtId="170" fontId="24" fillId="0" borderId="0" applyNumberFormat="0" applyFill="0" applyBorder="0" applyAlignment="0" applyProtection="0"/>
    <xf numFmtId="0" fontId="24" fillId="0" borderId="0" applyNumberFormat="0" applyFill="0" applyBorder="0" applyAlignment="0" applyProtection="0"/>
    <xf numFmtId="170" fontId="24" fillId="0" borderId="0" applyNumberFormat="0" applyFill="0" applyBorder="0" applyAlignment="0" applyProtection="0"/>
    <xf numFmtId="0" fontId="24" fillId="0" borderId="0" applyNumberFormat="0" applyFill="0" applyBorder="0" applyAlignment="0" applyProtection="0"/>
    <xf numFmtId="170" fontId="24" fillId="0" borderId="0" applyNumberFormat="0" applyFill="0" applyBorder="0" applyAlignment="0" applyProtection="0"/>
    <xf numFmtId="0" fontId="24" fillId="0" borderId="0" applyNumberFormat="0" applyFill="0" applyBorder="0" applyAlignment="0" applyProtection="0"/>
    <xf numFmtId="170" fontId="24" fillId="0" borderId="0" applyNumberFormat="0" applyFill="0" applyBorder="0" applyAlignment="0" applyProtection="0"/>
    <xf numFmtId="17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170" fontId="24" fillId="0" borderId="0" applyNumberFormat="0" applyFill="0" applyBorder="0" applyAlignment="0" applyProtection="0"/>
    <xf numFmtId="17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170" fontId="24" fillId="0" borderId="0" applyNumberFormat="0" applyFill="0" applyBorder="0" applyAlignment="0" applyProtection="0"/>
    <xf numFmtId="170" fontId="24" fillId="0" borderId="0" applyNumberFormat="0" applyFill="0" applyBorder="0" applyAlignment="0" applyProtection="0"/>
    <xf numFmtId="0" fontId="24" fillId="0" borderId="0" applyNumberFormat="0" applyFill="0" applyBorder="0" applyAlignment="0" applyProtection="0"/>
    <xf numFmtId="170" fontId="24" fillId="0" borderId="0" applyNumberFormat="0" applyFill="0" applyBorder="0" applyAlignment="0" applyProtection="0"/>
    <xf numFmtId="0" fontId="24" fillId="0" borderId="0" applyNumberFormat="0" applyFill="0" applyBorder="0" applyAlignment="0" applyProtection="0"/>
    <xf numFmtId="170" fontId="24" fillId="0" borderId="0" applyNumberFormat="0" applyFill="0" applyBorder="0" applyAlignment="0" applyProtection="0"/>
    <xf numFmtId="0" fontId="24" fillId="0" borderId="0" applyNumberFormat="0" applyFill="0" applyBorder="0" applyAlignment="0" applyProtection="0"/>
    <xf numFmtId="170" fontId="24" fillId="0" borderId="0" applyNumberFormat="0" applyFill="0" applyBorder="0" applyAlignment="0" applyProtection="0"/>
    <xf numFmtId="0" fontId="24" fillId="0" borderId="0" applyNumberFormat="0" applyFill="0" applyBorder="0" applyAlignment="0" applyProtection="0"/>
    <xf numFmtId="170" fontId="24" fillId="0" borderId="0" applyNumberFormat="0" applyFill="0" applyBorder="0" applyAlignment="0" applyProtection="0"/>
    <xf numFmtId="0" fontId="24" fillId="0" borderId="0" applyNumberFormat="0" applyFill="0" applyBorder="0" applyAlignment="0" applyProtection="0"/>
    <xf numFmtId="170" fontId="24" fillId="0" borderId="0" applyNumberFormat="0" applyFill="0" applyBorder="0" applyAlignment="0" applyProtection="0"/>
    <xf numFmtId="0" fontId="9" fillId="22" borderId="0" applyNumberFormat="0" applyBorder="0" applyAlignment="0" applyProtection="0"/>
    <xf numFmtId="0" fontId="9" fillId="22" borderId="0" applyNumberFormat="0" applyBorder="0" applyAlignment="0" applyProtection="0"/>
    <xf numFmtId="0" fontId="9" fillId="22" borderId="0" applyNumberFormat="0" applyBorder="0" applyAlignment="0" applyProtection="0"/>
    <xf numFmtId="170" fontId="9" fillId="22" borderId="0" applyNumberFormat="0" applyBorder="0" applyAlignment="0" applyProtection="0"/>
    <xf numFmtId="170" fontId="9" fillId="22" borderId="0" applyNumberFormat="0" applyBorder="0" applyAlignment="0" applyProtection="0"/>
    <xf numFmtId="0" fontId="9" fillId="22" borderId="0" applyNumberFormat="0" applyBorder="0" applyAlignment="0" applyProtection="0"/>
    <xf numFmtId="170" fontId="9" fillId="22" borderId="0" applyNumberFormat="0" applyBorder="0" applyAlignment="0" applyProtection="0"/>
    <xf numFmtId="0" fontId="9" fillId="22" borderId="0" applyNumberFormat="0" applyBorder="0" applyAlignment="0" applyProtection="0"/>
    <xf numFmtId="170" fontId="9" fillId="22" borderId="0" applyNumberFormat="0" applyBorder="0" applyAlignment="0" applyProtection="0"/>
    <xf numFmtId="0" fontId="9" fillId="22" borderId="0" applyNumberFormat="0" applyBorder="0" applyAlignment="0" applyProtection="0"/>
    <xf numFmtId="170" fontId="9" fillId="22" borderId="0" applyNumberFormat="0" applyBorder="0" applyAlignment="0" applyProtection="0"/>
    <xf numFmtId="0" fontId="9" fillId="22" borderId="0" applyNumberFormat="0" applyBorder="0" applyAlignment="0" applyProtection="0"/>
    <xf numFmtId="170" fontId="9" fillId="22" borderId="0" applyNumberFormat="0" applyBorder="0" applyAlignment="0" applyProtection="0"/>
    <xf numFmtId="0" fontId="9" fillId="22" borderId="0" applyNumberFormat="0" applyBorder="0" applyAlignment="0" applyProtection="0"/>
    <xf numFmtId="170" fontId="9" fillId="22" borderId="0" applyNumberFormat="0" applyBorder="0" applyAlignment="0" applyProtection="0"/>
    <xf numFmtId="170" fontId="9" fillId="22" borderId="0" applyNumberFormat="0" applyBorder="0" applyAlignment="0" applyProtection="0"/>
    <xf numFmtId="0" fontId="9" fillId="22" borderId="0" applyNumberFormat="0" applyBorder="0" applyAlignment="0" applyProtection="0"/>
    <xf numFmtId="0" fontId="9" fillId="22" borderId="0" applyNumberFormat="0" applyBorder="0" applyAlignment="0" applyProtection="0"/>
    <xf numFmtId="170" fontId="9" fillId="22" borderId="0" applyNumberFormat="0" applyBorder="0" applyAlignment="0" applyProtection="0"/>
    <xf numFmtId="170" fontId="9" fillId="22" borderId="0" applyNumberFormat="0" applyBorder="0" applyAlignment="0" applyProtection="0"/>
    <xf numFmtId="0" fontId="9" fillId="22" borderId="0" applyNumberFormat="0" applyBorder="0" applyAlignment="0" applyProtection="0"/>
    <xf numFmtId="0" fontId="9" fillId="22" borderId="0" applyNumberFormat="0" applyBorder="0" applyAlignment="0" applyProtection="0"/>
    <xf numFmtId="170" fontId="9" fillId="22" borderId="0" applyNumberFormat="0" applyBorder="0" applyAlignment="0" applyProtection="0"/>
    <xf numFmtId="170" fontId="9" fillId="22" borderId="0" applyNumberFormat="0" applyBorder="0" applyAlignment="0" applyProtection="0"/>
    <xf numFmtId="0" fontId="9" fillId="22" borderId="0" applyNumberFormat="0" applyBorder="0" applyAlignment="0" applyProtection="0"/>
    <xf numFmtId="170" fontId="9" fillId="22" borderId="0" applyNumberFormat="0" applyBorder="0" applyAlignment="0" applyProtection="0"/>
    <xf numFmtId="0" fontId="9" fillId="22" borderId="0" applyNumberFormat="0" applyBorder="0" applyAlignment="0" applyProtection="0"/>
    <xf numFmtId="170" fontId="9" fillId="22" borderId="0" applyNumberFormat="0" applyBorder="0" applyAlignment="0" applyProtection="0"/>
    <xf numFmtId="0" fontId="9" fillId="22" borderId="0" applyNumberFormat="0" applyBorder="0" applyAlignment="0" applyProtection="0"/>
    <xf numFmtId="170" fontId="9" fillId="22" borderId="0" applyNumberFormat="0" applyBorder="0" applyAlignment="0" applyProtection="0"/>
    <xf numFmtId="0" fontId="9" fillId="22" borderId="0" applyNumberFormat="0" applyBorder="0" applyAlignment="0" applyProtection="0"/>
    <xf numFmtId="170" fontId="9" fillId="22" borderId="0" applyNumberFormat="0" applyBorder="0" applyAlignment="0" applyProtection="0"/>
    <xf numFmtId="0" fontId="9" fillId="22" borderId="0" applyNumberFormat="0" applyBorder="0" applyAlignment="0" applyProtection="0"/>
    <xf numFmtId="170" fontId="9" fillId="22"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170" fontId="9" fillId="23" borderId="0" applyNumberFormat="0" applyBorder="0" applyAlignment="0" applyProtection="0"/>
    <xf numFmtId="170" fontId="9" fillId="23" borderId="0" applyNumberFormat="0" applyBorder="0" applyAlignment="0" applyProtection="0"/>
    <xf numFmtId="0" fontId="9" fillId="23" borderId="0" applyNumberFormat="0" applyBorder="0" applyAlignment="0" applyProtection="0"/>
    <xf numFmtId="170" fontId="9" fillId="23" borderId="0" applyNumberFormat="0" applyBorder="0" applyAlignment="0" applyProtection="0"/>
    <xf numFmtId="0" fontId="9" fillId="23" borderId="0" applyNumberFormat="0" applyBorder="0" applyAlignment="0" applyProtection="0"/>
    <xf numFmtId="170" fontId="9" fillId="23" borderId="0" applyNumberFormat="0" applyBorder="0" applyAlignment="0" applyProtection="0"/>
    <xf numFmtId="0" fontId="9" fillId="23" borderId="0" applyNumberFormat="0" applyBorder="0" applyAlignment="0" applyProtection="0"/>
    <xf numFmtId="170" fontId="9" fillId="23" borderId="0" applyNumberFormat="0" applyBorder="0" applyAlignment="0" applyProtection="0"/>
    <xf numFmtId="0" fontId="9" fillId="23" borderId="0" applyNumberFormat="0" applyBorder="0" applyAlignment="0" applyProtection="0"/>
    <xf numFmtId="170" fontId="9" fillId="23" borderId="0" applyNumberFormat="0" applyBorder="0" applyAlignment="0" applyProtection="0"/>
    <xf numFmtId="0" fontId="9" fillId="23" borderId="0" applyNumberFormat="0" applyBorder="0" applyAlignment="0" applyProtection="0"/>
    <xf numFmtId="170" fontId="9" fillId="23" borderId="0" applyNumberFormat="0" applyBorder="0" applyAlignment="0" applyProtection="0"/>
    <xf numFmtId="17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170" fontId="9" fillId="23" borderId="0" applyNumberFormat="0" applyBorder="0" applyAlignment="0" applyProtection="0"/>
    <xf numFmtId="17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170" fontId="9" fillId="23" borderId="0" applyNumberFormat="0" applyBorder="0" applyAlignment="0" applyProtection="0"/>
    <xf numFmtId="170" fontId="9" fillId="23" borderId="0" applyNumberFormat="0" applyBorder="0" applyAlignment="0" applyProtection="0"/>
    <xf numFmtId="0" fontId="9" fillId="23" borderId="0" applyNumberFormat="0" applyBorder="0" applyAlignment="0" applyProtection="0"/>
    <xf numFmtId="170" fontId="9" fillId="23" borderId="0" applyNumberFormat="0" applyBorder="0" applyAlignment="0" applyProtection="0"/>
    <xf numFmtId="0" fontId="9" fillId="23" borderId="0" applyNumberFormat="0" applyBorder="0" applyAlignment="0" applyProtection="0"/>
    <xf numFmtId="170" fontId="9" fillId="23" borderId="0" applyNumberFormat="0" applyBorder="0" applyAlignment="0" applyProtection="0"/>
    <xf numFmtId="0" fontId="9" fillId="23" borderId="0" applyNumberFormat="0" applyBorder="0" applyAlignment="0" applyProtection="0"/>
    <xf numFmtId="170" fontId="9" fillId="23" borderId="0" applyNumberFormat="0" applyBorder="0" applyAlignment="0" applyProtection="0"/>
    <xf numFmtId="0" fontId="9" fillId="23" borderId="0" applyNumberFormat="0" applyBorder="0" applyAlignment="0" applyProtection="0"/>
    <xf numFmtId="170" fontId="9" fillId="23" borderId="0" applyNumberFormat="0" applyBorder="0" applyAlignment="0" applyProtection="0"/>
    <xf numFmtId="0" fontId="9" fillId="23" borderId="0" applyNumberFormat="0" applyBorder="0" applyAlignment="0" applyProtection="0"/>
    <xf numFmtId="170" fontId="9" fillId="23"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170" fontId="9" fillId="24" borderId="0" applyNumberFormat="0" applyBorder="0" applyAlignment="0" applyProtection="0"/>
    <xf numFmtId="170" fontId="9" fillId="24" borderId="0" applyNumberFormat="0" applyBorder="0" applyAlignment="0" applyProtection="0"/>
    <xf numFmtId="0" fontId="9" fillId="24" borderId="0" applyNumberFormat="0" applyBorder="0" applyAlignment="0" applyProtection="0"/>
    <xf numFmtId="170" fontId="9" fillId="24" borderId="0" applyNumberFormat="0" applyBorder="0" applyAlignment="0" applyProtection="0"/>
    <xf numFmtId="0" fontId="9" fillId="24" borderId="0" applyNumberFormat="0" applyBorder="0" applyAlignment="0" applyProtection="0"/>
    <xf numFmtId="170" fontId="9" fillId="24" borderId="0" applyNumberFormat="0" applyBorder="0" applyAlignment="0" applyProtection="0"/>
    <xf numFmtId="0" fontId="9" fillId="24" borderId="0" applyNumberFormat="0" applyBorder="0" applyAlignment="0" applyProtection="0"/>
    <xf numFmtId="170" fontId="9" fillId="24" borderId="0" applyNumberFormat="0" applyBorder="0" applyAlignment="0" applyProtection="0"/>
    <xf numFmtId="0" fontId="9" fillId="24" borderId="0" applyNumberFormat="0" applyBorder="0" applyAlignment="0" applyProtection="0"/>
    <xf numFmtId="170" fontId="9" fillId="24" borderId="0" applyNumberFormat="0" applyBorder="0" applyAlignment="0" applyProtection="0"/>
    <xf numFmtId="0" fontId="9" fillId="24" borderId="0" applyNumberFormat="0" applyBorder="0" applyAlignment="0" applyProtection="0"/>
    <xf numFmtId="170" fontId="9" fillId="24" borderId="0" applyNumberFormat="0" applyBorder="0" applyAlignment="0" applyProtection="0"/>
    <xf numFmtId="17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170" fontId="9" fillId="24" borderId="0" applyNumberFormat="0" applyBorder="0" applyAlignment="0" applyProtection="0"/>
    <xf numFmtId="17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170" fontId="9" fillId="24" borderId="0" applyNumberFormat="0" applyBorder="0" applyAlignment="0" applyProtection="0"/>
    <xf numFmtId="170" fontId="9" fillId="24" borderId="0" applyNumberFormat="0" applyBorder="0" applyAlignment="0" applyProtection="0"/>
    <xf numFmtId="0" fontId="9" fillId="24" borderId="0" applyNumberFormat="0" applyBorder="0" applyAlignment="0" applyProtection="0"/>
    <xf numFmtId="170" fontId="9" fillId="24" borderId="0" applyNumberFormat="0" applyBorder="0" applyAlignment="0" applyProtection="0"/>
    <xf numFmtId="0" fontId="9" fillId="24" borderId="0" applyNumberFormat="0" applyBorder="0" applyAlignment="0" applyProtection="0"/>
    <xf numFmtId="170" fontId="9" fillId="24" borderId="0" applyNumberFormat="0" applyBorder="0" applyAlignment="0" applyProtection="0"/>
    <xf numFmtId="0" fontId="9" fillId="24" borderId="0" applyNumberFormat="0" applyBorder="0" applyAlignment="0" applyProtection="0"/>
    <xf numFmtId="170" fontId="9" fillId="24" borderId="0" applyNumberFormat="0" applyBorder="0" applyAlignment="0" applyProtection="0"/>
    <xf numFmtId="0" fontId="9" fillId="24" borderId="0" applyNumberFormat="0" applyBorder="0" applyAlignment="0" applyProtection="0"/>
    <xf numFmtId="170" fontId="9" fillId="24" borderId="0" applyNumberFormat="0" applyBorder="0" applyAlignment="0" applyProtection="0"/>
    <xf numFmtId="0" fontId="9" fillId="24" borderId="0" applyNumberFormat="0" applyBorder="0" applyAlignment="0" applyProtection="0"/>
    <xf numFmtId="170" fontId="9" fillId="24"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5" borderId="0" applyNumberFormat="0" applyBorder="0" applyAlignment="0" applyProtection="0"/>
    <xf numFmtId="0" fontId="9" fillId="25" borderId="0" applyNumberFormat="0" applyBorder="0" applyAlignment="0" applyProtection="0"/>
    <xf numFmtId="0" fontId="9" fillId="25" borderId="0" applyNumberFormat="0" applyBorder="0" applyAlignment="0" applyProtection="0"/>
    <xf numFmtId="170" fontId="9" fillId="25" borderId="0" applyNumberFormat="0" applyBorder="0" applyAlignment="0" applyProtection="0"/>
    <xf numFmtId="170" fontId="9" fillId="25" borderId="0" applyNumberFormat="0" applyBorder="0" applyAlignment="0" applyProtection="0"/>
    <xf numFmtId="0" fontId="9" fillId="25" borderId="0" applyNumberFormat="0" applyBorder="0" applyAlignment="0" applyProtection="0"/>
    <xf numFmtId="170" fontId="9" fillId="25" borderId="0" applyNumberFormat="0" applyBorder="0" applyAlignment="0" applyProtection="0"/>
    <xf numFmtId="0" fontId="9" fillId="25" borderId="0" applyNumberFormat="0" applyBorder="0" applyAlignment="0" applyProtection="0"/>
    <xf numFmtId="170" fontId="9" fillId="25" borderId="0" applyNumberFormat="0" applyBorder="0" applyAlignment="0" applyProtection="0"/>
    <xf numFmtId="0" fontId="9" fillId="25" borderId="0" applyNumberFormat="0" applyBorder="0" applyAlignment="0" applyProtection="0"/>
    <xf numFmtId="170" fontId="9" fillId="25" borderId="0" applyNumberFormat="0" applyBorder="0" applyAlignment="0" applyProtection="0"/>
    <xf numFmtId="0" fontId="9" fillId="25" borderId="0" applyNumberFormat="0" applyBorder="0" applyAlignment="0" applyProtection="0"/>
    <xf numFmtId="170" fontId="9" fillId="25" borderId="0" applyNumberFormat="0" applyBorder="0" applyAlignment="0" applyProtection="0"/>
    <xf numFmtId="0" fontId="9" fillId="25" borderId="0" applyNumberFormat="0" applyBorder="0" applyAlignment="0" applyProtection="0"/>
    <xf numFmtId="170" fontId="9" fillId="25" borderId="0" applyNumberFormat="0" applyBorder="0" applyAlignment="0" applyProtection="0"/>
    <xf numFmtId="170" fontId="9" fillId="25" borderId="0" applyNumberFormat="0" applyBorder="0" applyAlignment="0" applyProtection="0"/>
    <xf numFmtId="0" fontId="9" fillId="25" borderId="0" applyNumberFormat="0" applyBorder="0" applyAlignment="0" applyProtection="0"/>
    <xf numFmtId="0" fontId="9" fillId="25" borderId="0" applyNumberFormat="0" applyBorder="0" applyAlignment="0" applyProtection="0"/>
    <xf numFmtId="170" fontId="9" fillId="25" borderId="0" applyNumberFormat="0" applyBorder="0" applyAlignment="0" applyProtection="0"/>
    <xf numFmtId="170" fontId="9" fillId="25" borderId="0" applyNumberFormat="0" applyBorder="0" applyAlignment="0" applyProtection="0"/>
    <xf numFmtId="0" fontId="9" fillId="25" borderId="0" applyNumberFormat="0" applyBorder="0" applyAlignment="0" applyProtection="0"/>
    <xf numFmtId="0" fontId="9" fillId="25" borderId="0" applyNumberFormat="0" applyBorder="0" applyAlignment="0" applyProtection="0"/>
    <xf numFmtId="170" fontId="9" fillId="25" borderId="0" applyNumberFormat="0" applyBorder="0" applyAlignment="0" applyProtection="0"/>
    <xf numFmtId="170" fontId="9" fillId="25" borderId="0" applyNumberFormat="0" applyBorder="0" applyAlignment="0" applyProtection="0"/>
    <xf numFmtId="0" fontId="9" fillId="25" borderId="0" applyNumberFormat="0" applyBorder="0" applyAlignment="0" applyProtection="0"/>
    <xf numFmtId="170" fontId="9" fillId="25" borderId="0" applyNumberFormat="0" applyBorder="0" applyAlignment="0" applyProtection="0"/>
    <xf numFmtId="0" fontId="9" fillId="25" borderId="0" applyNumberFormat="0" applyBorder="0" applyAlignment="0" applyProtection="0"/>
    <xf numFmtId="170" fontId="9" fillId="25" borderId="0" applyNumberFormat="0" applyBorder="0" applyAlignment="0" applyProtection="0"/>
    <xf numFmtId="0" fontId="9" fillId="25" borderId="0" applyNumberFormat="0" applyBorder="0" applyAlignment="0" applyProtection="0"/>
    <xf numFmtId="170" fontId="9" fillId="25" borderId="0" applyNumberFormat="0" applyBorder="0" applyAlignment="0" applyProtection="0"/>
    <xf numFmtId="0" fontId="9" fillId="25" borderId="0" applyNumberFormat="0" applyBorder="0" applyAlignment="0" applyProtection="0"/>
    <xf numFmtId="170" fontId="9" fillId="25" borderId="0" applyNumberFormat="0" applyBorder="0" applyAlignment="0" applyProtection="0"/>
    <xf numFmtId="0" fontId="9" fillId="25" borderId="0" applyNumberFormat="0" applyBorder="0" applyAlignment="0" applyProtection="0"/>
    <xf numFmtId="170" fontId="9" fillId="25" borderId="0" applyNumberFormat="0" applyBorder="0" applyAlignment="0" applyProtection="0"/>
    <xf numFmtId="0" fontId="25" fillId="10" borderId="9" applyNumberFormat="0" applyAlignment="0" applyProtection="0"/>
    <xf numFmtId="0" fontId="25" fillId="10" borderId="9" applyNumberFormat="0" applyAlignment="0" applyProtection="0"/>
    <xf numFmtId="0" fontId="25" fillId="10" borderId="9" applyNumberFormat="0" applyAlignment="0" applyProtection="0"/>
    <xf numFmtId="170" fontId="25" fillId="10" borderId="9" applyNumberFormat="0" applyAlignment="0" applyProtection="0"/>
    <xf numFmtId="170" fontId="25" fillId="10" borderId="9" applyNumberFormat="0" applyAlignment="0" applyProtection="0"/>
    <xf numFmtId="0" fontId="25" fillId="10" borderId="9" applyNumberFormat="0" applyAlignment="0" applyProtection="0"/>
    <xf numFmtId="170" fontId="25" fillId="10" borderId="9" applyNumberFormat="0" applyAlignment="0" applyProtection="0"/>
    <xf numFmtId="0" fontId="25" fillId="10" borderId="9" applyNumberFormat="0" applyAlignment="0" applyProtection="0"/>
    <xf numFmtId="170" fontId="25" fillId="10" borderId="9" applyNumberFormat="0" applyAlignment="0" applyProtection="0"/>
    <xf numFmtId="0" fontId="25" fillId="10" borderId="9" applyNumberFormat="0" applyAlignment="0" applyProtection="0"/>
    <xf numFmtId="170" fontId="25" fillId="10" borderId="9" applyNumberFormat="0" applyAlignment="0" applyProtection="0"/>
    <xf numFmtId="0" fontId="25" fillId="10" borderId="9" applyNumberFormat="0" applyAlignment="0" applyProtection="0"/>
    <xf numFmtId="170" fontId="25" fillId="10" borderId="9" applyNumberFormat="0" applyAlignment="0" applyProtection="0"/>
    <xf numFmtId="0" fontId="25" fillId="10" borderId="9" applyNumberFormat="0" applyAlignment="0" applyProtection="0"/>
    <xf numFmtId="170" fontId="25" fillId="10" borderId="9" applyNumberFormat="0" applyAlignment="0" applyProtection="0"/>
    <xf numFmtId="170" fontId="25" fillId="10" borderId="9" applyNumberFormat="0" applyAlignment="0" applyProtection="0"/>
    <xf numFmtId="0" fontId="25" fillId="10" borderId="9" applyNumberFormat="0" applyAlignment="0" applyProtection="0"/>
    <xf numFmtId="0" fontId="25" fillId="10" borderId="9" applyNumberFormat="0" applyAlignment="0" applyProtection="0"/>
    <xf numFmtId="170" fontId="25" fillId="10" borderId="9" applyNumberFormat="0" applyAlignment="0" applyProtection="0"/>
    <xf numFmtId="170" fontId="25" fillId="10" borderId="9" applyNumberFormat="0" applyAlignment="0" applyProtection="0"/>
    <xf numFmtId="0" fontId="25" fillId="10" borderId="9" applyNumberFormat="0" applyAlignment="0" applyProtection="0"/>
    <xf numFmtId="0" fontId="25" fillId="10" borderId="9" applyNumberFormat="0" applyAlignment="0" applyProtection="0"/>
    <xf numFmtId="170" fontId="25" fillId="10" borderId="9" applyNumberFormat="0" applyAlignment="0" applyProtection="0"/>
    <xf numFmtId="170" fontId="25" fillId="10" borderId="9" applyNumberFormat="0" applyAlignment="0" applyProtection="0"/>
    <xf numFmtId="0" fontId="25" fillId="10" borderId="9" applyNumberFormat="0" applyAlignment="0" applyProtection="0"/>
    <xf numFmtId="170" fontId="25" fillId="10" borderId="9" applyNumberFormat="0" applyAlignment="0" applyProtection="0"/>
    <xf numFmtId="0" fontId="25" fillId="10" borderId="9" applyNumberFormat="0" applyAlignment="0" applyProtection="0"/>
    <xf numFmtId="170" fontId="25" fillId="10" borderId="9" applyNumberFormat="0" applyAlignment="0" applyProtection="0"/>
    <xf numFmtId="0" fontId="25" fillId="10" borderId="9" applyNumberFormat="0" applyAlignment="0" applyProtection="0"/>
    <xf numFmtId="170" fontId="25" fillId="10" borderId="9" applyNumberFormat="0" applyAlignment="0" applyProtection="0"/>
    <xf numFmtId="0" fontId="25" fillId="10" borderId="9" applyNumberFormat="0" applyAlignment="0" applyProtection="0"/>
    <xf numFmtId="170" fontId="25" fillId="10" borderId="9" applyNumberFormat="0" applyAlignment="0" applyProtection="0"/>
    <xf numFmtId="0" fontId="25" fillId="10" borderId="9" applyNumberFormat="0" applyAlignment="0" applyProtection="0"/>
    <xf numFmtId="170" fontId="25" fillId="10" borderId="9" applyNumberFormat="0" applyAlignment="0" applyProtection="0"/>
    <xf numFmtId="0" fontId="7" fillId="0" borderId="0"/>
    <xf numFmtId="0" fontId="5" fillId="0" borderId="0">
      <alignment vertical="top"/>
    </xf>
    <xf numFmtId="171" fontId="5" fillId="0" borderId="0">
      <alignment vertical="top"/>
    </xf>
    <xf numFmtId="170" fontId="7" fillId="0" borderId="0"/>
    <xf numFmtId="174"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170" fontId="26" fillId="0" borderId="0" applyNumberFormat="0" applyFill="0" applyBorder="0" applyAlignment="0" applyProtection="0"/>
    <xf numFmtId="170" fontId="26" fillId="0" borderId="0" applyNumberFormat="0" applyFill="0" applyBorder="0" applyAlignment="0" applyProtection="0"/>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4" fontId="27" fillId="0" borderId="0"/>
    <xf numFmtId="180" fontId="27" fillId="0" borderId="0"/>
    <xf numFmtId="180" fontId="27" fillId="0" borderId="0"/>
    <xf numFmtId="170" fontId="27" fillId="0" borderId="0"/>
    <xf numFmtId="181" fontId="27" fillId="0" borderId="0"/>
    <xf numFmtId="182" fontId="27" fillId="0" borderId="0"/>
    <xf numFmtId="0" fontId="12" fillId="7" borderId="0" applyNumberFormat="0" applyBorder="0" applyAlignment="0" applyProtection="0"/>
    <xf numFmtId="0" fontId="12" fillId="7" borderId="0" applyNumberFormat="0" applyBorder="0" applyAlignment="0" applyProtection="0"/>
    <xf numFmtId="170" fontId="12" fillId="7" borderId="0" applyNumberFormat="0" applyBorder="0" applyAlignment="0" applyProtection="0"/>
    <xf numFmtId="170" fontId="12" fillId="7" borderId="0" applyNumberFormat="0" applyBorder="0" applyAlignment="0" applyProtection="0"/>
    <xf numFmtId="38" fontId="28" fillId="28" borderId="0" applyNumberFormat="0" applyBorder="0" applyAlignment="0" applyProtection="0"/>
    <xf numFmtId="38" fontId="28" fillId="28" borderId="0" applyNumberFormat="0" applyBorder="0" applyAlignment="0" applyProtection="0"/>
    <xf numFmtId="38" fontId="28" fillId="28" borderId="0" applyNumberFormat="0" applyBorder="0" applyAlignment="0" applyProtection="0"/>
    <xf numFmtId="38" fontId="28" fillId="28" borderId="0" applyNumberFormat="0" applyBorder="0" applyAlignment="0" applyProtection="0"/>
    <xf numFmtId="38" fontId="28" fillId="28" borderId="0" applyNumberFormat="0" applyBorder="0" applyAlignment="0" applyProtection="0"/>
    <xf numFmtId="38" fontId="28" fillId="28" borderId="0" applyNumberFormat="0" applyBorder="0" applyAlignment="0" applyProtection="0"/>
    <xf numFmtId="38" fontId="28" fillId="28" borderId="0" applyNumberFormat="0" applyBorder="0" applyAlignment="0" applyProtection="0"/>
    <xf numFmtId="38" fontId="28" fillId="28" borderId="0" applyNumberFormat="0" applyBorder="0" applyAlignment="0" applyProtection="0"/>
    <xf numFmtId="38" fontId="28" fillId="28" borderId="0" applyNumberFormat="0" applyBorder="0" applyAlignment="0" applyProtection="0"/>
    <xf numFmtId="38" fontId="28" fillId="28" borderId="0" applyNumberFormat="0" applyBorder="0" applyAlignment="0" applyProtection="0"/>
    <xf numFmtId="38" fontId="28" fillId="28" borderId="0" applyNumberFormat="0" applyBorder="0" applyAlignment="0" applyProtection="0"/>
    <xf numFmtId="38" fontId="28" fillId="28" borderId="0" applyNumberFormat="0" applyBorder="0" applyAlignment="0" applyProtection="0"/>
    <xf numFmtId="38" fontId="28" fillId="28" borderId="0" applyNumberFormat="0" applyBorder="0" applyAlignment="0" applyProtection="0"/>
    <xf numFmtId="38" fontId="28" fillId="28" borderId="0" applyNumberFormat="0" applyBorder="0" applyAlignment="0" applyProtection="0"/>
    <xf numFmtId="38" fontId="28" fillId="28" borderId="0" applyNumberFormat="0" applyBorder="0" applyAlignment="0" applyProtection="0"/>
    <xf numFmtId="174" fontId="29" fillId="0" borderId="0" applyNumberFormat="0" applyFill="0" applyBorder="0" applyAlignment="0" applyProtection="0"/>
    <xf numFmtId="170" fontId="29" fillId="0" borderId="0" applyNumberFormat="0" applyFill="0" applyBorder="0" applyAlignment="0" applyProtection="0"/>
    <xf numFmtId="171" fontId="29" fillId="0" borderId="0" applyNumberFormat="0" applyFill="0" applyBorder="0" applyAlignment="0" applyProtection="0"/>
    <xf numFmtId="170" fontId="29" fillId="0" borderId="0" applyNumberFormat="0" applyFill="0" applyBorder="0" applyAlignment="0" applyProtection="0"/>
    <xf numFmtId="170" fontId="29" fillId="0" borderId="0" applyNumberFormat="0" applyFill="0" applyBorder="0" applyAlignment="0" applyProtection="0"/>
    <xf numFmtId="170" fontId="29" fillId="0" borderId="0" applyNumberFormat="0" applyFill="0" applyBorder="0" applyAlignment="0" applyProtection="0"/>
    <xf numFmtId="171" fontId="29" fillId="0" borderId="0" applyNumberFormat="0" applyFill="0" applyBorder="0" applyAlignment="0" applyProtection="0"/>
    <xf numFmtId="0" fontId="30" fillId="0" borderId="1" applyNumberFormat="0" applyAlignment="0" applyProtection="0">
      <alignment horizontal="left" vertical="center"/>
    </xf>
    <xf numFmtId="170" fontId="30" fillId="0" borderId="1" applyNumberFormat="0" applyAlignment="0" applyProtection="0">
      <alignment horizontal="left" vertical="center"/>
    </xf>
    <xf numFmtId="170" fontId="30" fillId="0" borderId="1" applyNumberFormat="0" applyAlignment="0" applyProtection="0">
      <alignment horizontal="left" vertical="center"/>
    </xf>
    <xf numFmtId="170" fontId="30" fillId="0" borderId="1" applyNumberFormat="0" applyAlignment="0" applyProtection="0">
      <alignment horizontal="left" vertical="center"/>
    </xf>
    <xf numFmtId="170" fontId="30" fillId="0" borderId="1" applyNumberFormat="0" applyAlignment="0" applyProtection="0">
      <alignment horizontal="left" vertical="center"/>
    </xf>
    <xf numFmtId="171" fontId="30" fillId="0" borderId="1" applyNumberFormat="0" applyAlignment="0" applyProtection="0">
      <alignment horizontal="left" vertical="center"/>
    </xf>
    <xf numFmtId="0" fontId="30" fillId="0" borderId="3">
      <alignment horizontal="left" vertical="center"/>
    </xf>
    <xf numFmtId="170" fontId="30" fillId="0" borderId="3">
      <alignment horizontal="left" vertical="center"/>
    </xf>
    <xf numFmtId="170" fontId="30" fillId="0" borderId="3">
      <alignment horizontal="left" vertical="center"/>
    </xf>
    <xf numFmtId="170" fontId="30" fillId="0" borderId="3">
      <alignment horizontal="left" vertical="center"/>
    </xf>
    <xf numFmtId="170" fontId="30" fillId="0" borderId="3">
      <alignment horizontal="left" vertical="center"/>
    </xf>
    <xf numFmtId="170" fontId="30" fillId="0" borderId="3">
      <alignment horizontal="left" vertical="center"/>
    </xf>
    <xf numFmtId="170" fontId="30" fillId="0" borderId="3">
      <alignment horizontal="left" vertical="center"/>
    </xf>
    <xf numFmtId="170" fontId="30" fillId="0" borderId="3">
      <alignment horizontal="left" vertical="center"/>
    </xf>
    <xf numFmtId="170" fontId="30" fillId="0" borderId="3">
      <alignment horizontal="left" vertical="center"/>
    </xf>
    <xf numFmtId="171" fontId="30" fillId="0" borderId="3">
      <alignment horizontal="left" vertical="center"/>
    </xf>
    <xf numFmtId="171" fontId="30" fillId="0" borderId="3">
      <alignment horizontal="left" vertical="center"/>
    </xf>
    <xf numFmtId="0" fontId="30" fillId="0" borderId="3">
      <alignment horizontal="left" vertical="center"/>
    </xf>
    <xf numFmtId="0" fontId="31" fillId="0" borderId="12" applyNumberFormat="0" applyFill="0" applyAlignment="0" applyProtection="0"/>
    <xf numFmtId="0" fontId="31" fillId="0" borderId="12" applyNumberFormat="0" applyFill="0" applyAlignment="0" applyProtection="0"/>
    <xf numFmtId="170" fontId="31" fillId="0" borderId="12" applyNumberFormat="0" applyFill="0" applyAlignment="0" applyProtection="0"/>
    <xf numFmtId="170" fontId="31" fillId="0" borderId="12" applyNumberFormat="0" applyFill="0" applyAlignment="0" applyProtection="0"/>
    <xf numFmtId="0" fontId="32" fillId="0" borderId="13" applyNumberFormat="0" applyFill="0" applyAlignment="0" applyProtection="0"/>
    <xf numFmtId="0" fontId="32" fillId="0" borderId="13" applyNumberFormat="0" applyFill="0" applyAlignment="0" applyProtection="0"/>
    <xf numFmtId="170" fontId="32" fillId="0" borderId="13" applyNumberFormat="0" applyFill="0" applyAlignment="0" applyProtection="0"/>
    <xf numFmtId="170" fontId="32" fillId="0" borderId="13"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170" fontId="24" fillId="0" borderId="14" applyNumberFormat="0" applyFill="0" applyAlignment="0" applyProtection="0"/>
    <xf numFmtId="170" fontId="24" fillId="0" borderId="14" applyNumberFormat="0" applyFill="0" applyAlignment="0" applyProtection="0"/>
    <xf numFmtId="0" fontId="24" fillId="0" borderId="0" applyNumberFormat="0" applyFill="0" applyBorder="0" applyAlignment="0" applyProtection="0"/>
    <xf numFmtId="0" fontId="24" fillId="0" borderId="0" applyNumberFormat="0" applyFill="0" applyBorder="0" applyAlignment="0" applyProtection="0"/>
    <xf numFmtId="170" fontId="24" fillId="0" borderId="0" applyNumberFormat="0" applyFill="0" applyBorder="0" applyAlignment="0" applyProtection="0"/>
    <xf numFmtId="170" fontId="24" fillId="0" borderId="0" applyNumberFormat="0" applyFill="0" applyBorder="0" applyAlignment="0" applyProtection="0"/>
    <xf numFmtId="174" fontId="16" fillId="0" borderId="0" applyFill="0" applyAlignment="0" applyProtection="0">
      <protection locked="0"/>
    </xf>
    <xf numFmtId="170" fontId="16" fillId="0" borderId="0" applyFill="0" applyAlignment="0" applyProtection="0">
      <protection locked="0"/>
    </xf>
    <xf numFmtId="174" fontId="16" fillId="0" borderId="6" applyFill="0" applyAlignment="0" applyProtection="0">
      <protection locked="0"/>
    </xf>
    <xf numFmtId="170" fontId="16" fillId="0" borderId="6" applyFill="0" applyAlignment="0" applyProtection="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0" fontId="4" fillId="0" borderId="0"/>
    <xf numFmtId="170" fontId="4" fillId="0" borderId="0"/>
    <xf numFmtId="170" fontId="4" fillId="0" borderId="0"/>
    <xf numFmtId="170" fontId="4" fillId="0" borderId="0"/>
    <xf numFmtId="170" fontId="4" fillId="0" borderId="0"/>
    <xf numFmtId="171" fontId="4" fillId="0" borderId="0"/>
    <xf numFmtId="174" fontId="33" fillId="0" borderId="15" applyNumberFormat="0" applyFill="0" applyAlignment="0" applyProtection="0"/>
    <xf numFmtId="0" fontId="33" fillId="0" borderId="15" applyNumberFormat="0" applyFill="0" applyAlignment="0" applyProtection="0"/>
    <xf numFmtId="171" fontId="33" fillId="0" borderId="15" applyNumberFormat="0" applyFill="0" applyAlignment="0" applyProtection="0"/>
    <xf numFmtId="170" fontId="33" fillId="0" borderId="15" applyNumberFormat="0" applyFill="0" applyAlignment="0" applyProtection="0"/>
    <xf numFmtId="170" fontId="33" fillId="0" borderId="15" applyNumberFormat="0" applyFill="0" applyAlignment="0" applyProtection="0"/>
    <xf numFmtId="170" fontId="33" fillId="0" borderId="15" applyNumberFormat="0" applyFill="0" applyAlignment="0" applyProtection="0"/>
    <xf numFmtId="170" fontId="33" fillId="0" borderId="15" applyNumberFormat="0" applyFill="0" applyAlignment="0" applyProtection="0"/>
    <xf numFmtId="171" fontId="33" fillId="0" borderId="15" applyNumberFormat="0" applyFill="0" applyAlignment="0" applyProtection="0"/>
    <xf numFmtId="0" fontId="34" fillId="0" borderId="0" applyNumberFormat="0" applyFill="0" applyBorder="0" applyAlignment="0" applyProtection="0">
      <alignment vertical="top"/>
      <protection locked="0"/>
    </xf>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170" fontId="10" fillId="6" borderId="0" applyNumberFormat="0" applyBorder="0" applyAlignment="0" applyProtection="0"/>
    <xf numFmtId="170" fontId="10" fillId="6" borderId="0" applyNumberFormat="0" applyBorder="0" applyAlignment="0" applyProtection="0"/>
    <xf numFmtId="0" fontId="10" fillId="6" borderId="0" applyNumberFormat="0" applyBorder="0" applyAlignment="0" applyProtection="0"/>
    <xf numFmtId="170" fontId="10" fillId="6" borderId="0" applyNumberFormat="0" applyBorder="0" applyAlignment="0" applyProtection="0"/>
    <xf numFmtId="0" fontId="10" fillId="6" borderId="0" applyNumberFormat="0" applyBorder="0" applyAlignment="0" applyProtection="0"/>
    <xf numFmtId="170" fontId="10" fillId="6" borderId="0" applyNumberFormat="0" applyBorder="0" applyAlignment="0" applyProtection="0"/>
    <xf numFmtId="0" fontId="10" fillId="6" borderId="0" applyNumberFormat="0" applyBorder="0" applyAlignment="0" applyProtection="0"/>
    <xf numFmtId="170" fontId="10" fillId="6" borderId="0" applyNumberFormat="0" applyBorder="0" applyAlignment="0" applyProtection="0"/>
    <xf numFmtId="0" fontId="10" fillId="6" borderId="0" applyNumberFormat="0" applyBorder="0" applyAlignment="0" applyProtection="0"/>
    <xf numFmtId="170" fontId="10" fillId="6" borderId="0" applyNumberFormat="0" applyBorder="0" applyAlignment="0" applyProtection="0"/>
    <xf numFmtId="0" fontId="10" fillId="6" borderId="0" applyNumberFormat="0" applyBorder="0" applyAlignment="0" applyProtection="0"/>
    <xf numFmtId="170" fontId="10" fillId="6" borderId="0" applyNumberFormat="0" applyBorder="0" applyAlignment="0" applyProtection="0"/>
    <xf numFmtId="17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170" fontId="10" fillId="6" borderId="0" applyNumberFormat="0" applyBorder="0" applyAlignment="0" applyProtection="0"/>
    <xf numFmtId="17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170" fontId="10" fillId="6" borderId="0" applyNumberFormat="0" applyBorder="0" applyAlignment="0" applyProtection="0"/>
    <xf numFmtId="170" fontId="10" fillId="6" borderId="0" applyNumberFormat="0" applyBorder="0" applyAlignment="0" applyProtection="0"/>
    <xf numFmtId="0" fontId="10" fillId="6" borderId="0" applyNumberFormat="0" applyBorder="0" applyAlignment="0" applyProtection="0"/>
    <xf numFmtId="170" fontId="10" fillId="6" borderId="0" applyNumberFormat="0" applyBorder="0" applyAlignment="0" applyProtection="0"/>
    <xf numFmtId="0" fontId="10" fillId="6" borderId="0" applyNumberFormat="0" applyBorder="0" applyAlignment="0" applyProtection="0"/>
    <xf numFmtId="170" fontId="10" fillId="6" borderId="0" applyNumberFormat="0" applyBorder="0" applyAlignment="0" applyProtection="0"/>
    <xf numFmtId="0" fontId="10" fillId="6" borderId="0" applyNumberFormat="0" applyBorder="0" applyAlignment="0" applyProtection="0"/>
    <xf numFmtId="170" fontId="10" fillId="6" borderId="0" applyNumberFormat="0" applyBorder="0" applyAlignment="0" applyProtection="0"/>
    <xf numFmtId="0" fontId="10" fillId="6" borderId="0" applyNumberFormat="0" applyBorder="0" applyAlignment="0" applyProtection="0"/>
    <xf numFmtId="170" fontId="10" fillId="6" borderId="0" applyNumberFormat="0" applyBorder="0" applyAlignment="0" applyProtection="0"/>
    <xf numFmtId="0" fontId="10" fillId="6" borderId="0" applyNumberFormat="0" applyBorder="0" applyAlignment="0" applyProtection="0"/>
    <xf numFmtId="170" fontId="10" fillId="6" borderId="0" applyNumberFormat="0" applyBorder="0" applyAlignment="0" applyProtection="0"/>
    <xf numFmtId="0" fontId="25" fillId="10" borderId="9" applyNumberFormat="0" applyAlignment="0" applyProtection="0"/>
    <xf numFmtId="10" fontId="28" fillId="29" borderId="2" applyNumberFormat="0" applyBorder="0" applyAlignment="0" applyProtection="0"/>
    <xf numFmtId="10" fontId="28" fillId="29" borderId="2" applyNumberFormat="0" applyBorder="0" applyAlignment="0" applyProtection="0"/>
    <xf numFmtId="10" fontId="28" fillId="29" borderId="2" applyNumberFormat="0" applyBorder="0" applyAlignment="0" applyProtection="0"/>
    <xf numFmtId="10" fontId="28" fillId="29" borderId="2" applyNumberFormat="0" applyBorder="0" applyAlignment="0" applyProtection="0"/>
    <xf numFmtId="10" fontId="28" fillId="29" borderId="2" applyNumberFormat="0" applyBorder="0" applyAlignment="0" applyProtection="0"/>
    <xf numFmtId="10" fontId="28" fillId="29" borderId="2" applyNumberFormat="0" applyBorder="0" applyAlignment="0" applyProtection="0"/>
    <xf numFmtId="10" fontId="28" fillId="29" borderId="2" applyNumberFormat="0" applyBorder="0" applyAlignment="0" applyProtection="0"/>
    <xf numFmtId="10" fontId="28" fillId="29" borderId="2" applyNumberFormat="0" applyBorder="0" applyAlignment="0" applyProtection="0"/>
    <xf numFmtId="10" fontId="28" fillId="29" borderId="2" applyNumberFormat="0" applyBorder="0" applyAlignment="0" applyProtection="0"/>
    <xf numFmtId="10" fontId="28" fillId="29" borderId="2" applyNumberFormat="0" applyBorder="0" applyAlignment="0" applyProtection="0"/>
    <xf numFmtId="10" fontId="28" fillId="29" borderId="2" applyNumberFormat="0" applyBorder="0" applyAlignment="0" applyProtection="0"/>
    <xf numFmtId="10" fontId="28" fillId="29" borderId="2" applyNumberFormat="0" applyBorder="0" applyAlignment="0" applyProtection="0"/>
    <xf numFmtId="10" fontId="28" fillId="29" borderId="2" applyNumberFormat="0" applyBorder="0" applyAlignment="0" applyProtection="0"/>
    <xf numFmtId="10" fontId="28" fillId="29" borderId="2" applyNumberFormat="0" applyBorder="0" applyAlignment="0" applyProtection="0"/>
    <xf numFmtId="10" fontId="28" fillId="29" borderId="2" applyNumberFormat="0" applyBorder="0" applyAlignment="0" applyProtection="0"/>
    <xf numFmtId="0" fontId="25" fillId="10" borderId="9" applyNumberFormat="0" applyAlignment="0" applyProtection="0"/>
    <xf numFmtId="170" fontId="25" fillId="10" borderId="9" applyNumberFormat="0" applyAlignment="0" applyProtection="0"/>
    <xf numFmtId="170" fontId="25" fillId="10" borderId="9" applyNumberFormat="0" applyAlignment="0" applyProtection="0"/>
    <xf numFmtId="0" fontId="25" fillId="10" borderId="9" applyNumberFormat="0" applyAlignment="0" applyProtection="0"/>
    <xf numFmtId="0" fontId="15" fillId="0" borderId="11" applyNumberFormat="0" applyFill="0" applyAlignment="0" applyProtection="0"/>
    <xf numFmtId="0" fontId="15" fillId="0" borderId="11" applyNumberFormat="0" applyFill="0" applyAlignment="0" applyProtection="0"/>
    <xf numFmtId="170" fontId="15" fillId="0" borderId="11" applyNumberFormat="0" applyFill="0" applyAlignment="0" applyProtection="0"/>
    <xf numFmtId="170" fontId="15" fillId="0" borderId="11" applyNumberFormat="0" applyFill="0" applyAlignment="0" applyProtection="0"/>
    <xf numFmtId="41" fontId="2" fillId="0" borderId="0" applyFont="0" applyFill="0" applyBorder="0" applyAlignment="0" applyProtection="0"/>
    <xf numFmtId="184" fontId="5" fillId="0" borderId="0" applyFont="0" applyFill="0" applyBorder="0" applyAlignment="0" applyProtection="0"/>
    <xf numFmtId="185" fontId="2" fillId="0" borderId="0" applyFont="0" applyFill="0" applyBorder="0" applyAlignment="0" applyProtection="0"/>
    <xf numFmtId="185" fontId="2" fillId="0" borderId="0" applyFont="0" applyFill="0" applyBorder="0" applyAlignment="0" applyProtection="0"/>
    <xf numFmtId="185" fontId="2" fillId="0" borderId="0" applyFont="0" applyFill="0" applyBorder="0" applyAlignment="0" applyProtection="0"/>
    <xf numFmtId="185" fontId="2" fillId="0" borderId="0" applyFont="0" applyFill="0" applyBorder="0" applyAlignment="0" applyProtection="0"/>
    <xf numFmtId="185" fontId="2" fillId="0" borderId="0" applyFont="0" applyFill="0" applyBorder="0" applyAlignment="0" applyProtection="0"/>
    <xf numFmtId="185" fontId="2" fillId="0" borderId="0" applyFont="0" applyFill="0" applyBorder="0" applyAlignment="0" applyProtection="0"/>
    <xf numFmtId="185" fontId="2" fillId="0" borderId="0" applyFont="0" applyFill="0" applyBorder="0" applyAlignment="0" applyProtection="0"/>
    <xf numFmtId="43" fontId="5" fillId="0" borderId="0" applyFont="0" applyFill="0" applyBorder="0" applyAlignment="0" applyProtection="0"/>
    <xf numFmtId="165" fontId="2"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186" fontId="2"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0" fontId="2"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165" fontId="2" fillId="0" borderId="0" applyFont="0" applyFill="0" applyBorder="0" applyAlignment="0" applyProtection="0"/>
    <xf numFmtId="43" fontId="2" fillId="0" borderId="0" applyFont="0" applyFill="0" applyBorder="0" applyAlignment="0" applyProtection="0"/>
    <xf numFmtId="165" fontId="2" fillId="0" borderId="0" applyFont="0" applyFill="0" applyBorder="0" applyAlignment="0" applyProtection="0"/>
    <xf numFmtId="187" fontId="8" fillId="0" borderId="0" applyFont="0" applyFill="0" applyBorder="0" applyAlignment="0" applyProtection="0"/>
    <xf numFmtId="187" fontId="1"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1"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8" fillId="0" borderId="0" applyFont="0" applyFill="0" applyBorder="0" applyAlignment="0" applyProtection="0"/>
    <xf numFmtId="43" fontId="2" fillId="0" borderId="0" applyFont="0" applyFill="0" applyBorder="0" applyAlignment="0" applyProtection="0"/>
    <xf numFmtId="43" fontId="8" fillId="0" borderId="0" applyFont="0" applyFill="0" applyBorder="0" applyAlignment="0" applyProtection="0"/>
    <xf numFmtId="188" fontId="2" fillId="0" borderId="0" applyFont="0" applyFill="0" applyBorder="0" applyAlignment="0" applyProtection="0"/>
    <xf numFmtId="43" fontId="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2" fillId="0" borderId="0" applyFont="0" applyFill="0" applyBorder="0" applyAlignment="0" applyProtection="0"/>
    <xf numFmtId="189"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168" fontId="6"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168" fontId="6" fillId="0" borderId="0" applyFont="0" applyFill="0" applyBorder="0" applyAlignment="0" applyProtection="0"/>
    <xf numFmtId="43" fontId="5" fillId="0" borderId="0" applyFont="0" applyFill="0" applyBorder="0" applyAlignment="0" applyProtection="0"/>
    <xf numFmtId="190" fontId="2"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90" fontId="2" fillId="0" borderId="0" applyFont="0" applyFill="0" applyBorder="0" applyAlignment="0" applyProtection="0"/>
    <xf numFmtId="43" fontId="2" fillId="0" borderId="0" applyFont="0" applyFill="0" applyBorder="0" applyAlignment="0" applyProtection="0"/>
    <xf numFmtId="43" fontId="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5" fontId="2" fillId="0" borderId="0" applyFont="0" applyFill="0" applyBorder="0" applyAlignment="0" applyProtection="0"/>
    <xf numFmtId="42" fontId="35" fillId="0" borderId="0" applyFont="0" applyFill="0" applyBorder="0" applyAlignment="0" applyProtection="0"/>
    <xf numFmtId="44" fontId="35" fillId="0" borderId="0" applyFont="0" applyFill="0" applyBorder="0" applyAlignment="0" applyProtection="0"/>
    <xf numFmtId="164" fontId="2" fillId="0" borderId="0" applyFont="0" applyFill="0" applyBorder="0" applyAlignment="0" applyProtection="0"/>
    <xf numFmtId="0" fontId="36" fillId="30" borderId="0" applyNumberFormat="0" applyBorder="0" applyAlignment="0" applyProtection="0"/>
    <xf numFmtId="170" fontId="36" fillId="30" borderId="0" applyNumberFormat="0" applyBorder="0" applyAlignment="0" applyProtection="0"/>
    <xf numFmtId="0" fontId="36" fillId="30" borderId="0" applyNumberFormat="0" applyBorder="0" applyAlignment="0" applyProtection="0"/>
    <xf numFmtId="0" fontId="36" fillId="30" borderId="0" applyNumberFormat="0" applyBorder="0" applyAlignment="0" applyProtection="0"/>
    <xf numFmtId="170" fontId="36" fillId="30" borderId="0" applyNumberFormat="0" applyBorder="0" applyAlignment="0" applyProtection="0"/>
    <xf numFmtId="170" fontId="36" fillId="30" borderId="0" applyNumberFormat="0" applyBorder="0" applyAlignment="0" applyProtection="0"/>
    <xf numFmtId="0" fontId="36" fillId="30" borderId="0" applyNumberFormat="0" applyBorder="0" applyAlignment="0" applyProtection="0"/>
    <xf numFmtId="170" fontId="36" fillId="30" borderId="0" applyNumberFormat="0" applyBorder="0" applyAlignment="0" applyProtection="0"/>
    <xf numFmtId="0" fontId="36" fillId="30" borderId="0" applyNumberFormat="0" applyBorder="0" applyAlignment="0" applyProtection="0"/>
    <xf numFmtId="170" fontId="36" fillId="30" borderId="0" applyNumberFormat="0" applyBorder="0" applyAlignment="0" applyProtection="0"/>
    <xf numFmtId="0" fontId="36" fillId="30" borderId="0" applyNumberFormat="0" applyBorder="0" applyAlignment="0" applyProtection="0"/>
    <xf numFmtId="170" fontId="36" fillId="30" borderId="0" applyNumberFormat="0" applyBorder="0" applyAlignment="0" applyProtection="0"/>
    <xf numFmtId="0" fontId="36" fillId="30" borderId="0" applyNumberFormat="0" applyBorder="0" applyAlignment="0" applyProtection="0"/>
    <xf numFmtId="170" fontId="36" fillId="30" borderId="0" applyNumberFormat="0" applyBorder="0" applyAlignment="0" applyProtection="0"/>
    <xf numFmtId="0" fontId="36" fillId="30" borderId="0" applyNumberFormat="0" applyBorder="0" applyAlignment="0" applyProtection="0"/>
    <xf numFmtId="170" fontId="36" fillId="30" borderId="0" applyNumberFormat="0" applyBorder="0" applyAlignment="0" applyProtection="0"/>
    <xf numFmtId="0" fontId="36" fillId="30" borderId="0" applyNumberFormat="0" applyBorder="0" applyAlignment="0" applyProtection="0"/>
    <xf numFmtId="170" fontId="36" fillId="30" borderId="0" applyNumberFormat="0" applyBorder="0" applyAlignment="0" applyProtection="0"/>
    <xf numFmtId="0" fontId="36" fillId="30" borderId="0" applyNumberFormat="0" applyBorder="0" applyAlignment="0" applyProtection="0"/>
    <xf numFmtId="170" fontId="36" fillId="30" borderId="0" applyNumberFormat="0" applyBorder="0" applyAlignment="0" applyProtection="0"/>
    <xf numFmtId="0" fontId="36" fillId="30" borderId="0" applyNumberFormat="0" applyBorder="0" applyAlignment="0" applyProtection="0"/>
    <xf numFmtId="0" fontId="36" fillId="30" borderId="0" applyNumberFormat="0" applyBorder="0" applyAlignment="0" applyProtection="0"/>
    <xf numFmtId="170" fontId="36" fillId="30" borderId="0" applyNumberFormat="0" applyBorder="0" applyAlignment="0" applyProtection="0"/>
    <xf numFmtId="170" fontId="36" fillId="30" borderId="0" applyNumberFormat="0" applyBorder="0" applyAlignment="0" applyProtection="0"/>
    <xf numFmtId="0" fontId="36" fillId="30" borderId="0" applyNumberFormat="0" applyBorder="0" applyAlignment="0" applyProtection="0"/>
    <xf numFmtId="0" fontId="36" fillId="30" borderId="0" applyNumberFormat="0" applyBorder="0" applyAlignment="0" applyProtection="0"/>
    <xf numFmtId="170" fontId="36" fillId="30" borderId="0" applyNumberFormat="0" applyBorder="0" applyAlignment="0" applyProtection="0"/>
    <xf numFmtId="170" fontId="36" fillId="30" borderId="0" applyNumberFormat="0" applyBorder="0" applyAlignment="0" applyProtection="0"/>
    <xf numFmtId="0" fontId="36" fillId="30" borderId="0" applyNumberFormat="0" applyBorder="0" applyAlignment="0" applyProtection="0"/>
    <xf numFmtId="170" fontId="36" fillId="30" borderId="0" applyNumberFormat="0" applyBorder="0" applyAlignment="0" applyProtection="0"/>
    <xf numFmtId="0" fontId="36" fillId="30" borderId="0" applyNumberFormat="0" applyBorder="0" applyAlignment="0" applyProtection="0"/>
    <xf numFmtId="170" fontId="36" fillId="30" borderId="0" applyNumberFormat="0" applyBorder="0" applyAlignment="0" applyProtection="0"/>
    <xf numFmtId="0" fontId="36" fillId="30" borderId="0" applyNumberFormat="0" applyBorder="0" applyAlignment="0" applyProtection="0"/>
    <xf numFmtId="170" fontId="36" fillId="30" borderId="0" applyNumberFormat="0" applyBorder="0" applyAlignment="0" applyProtection="0"/>
    <xf numFmtId="0" fontId="36" fillId="30" borderId="0" applyNumberFormat="0" applyBorder="0" applyAlignment="0" applyProtection="0"/>
    <xf numFmtId="170" fontId="36" fillId="30" borderId="0" applyNumberFormat="0" applyBorder="0" applyAlignment="0" applyProtection="0"/>
    <xf numFmtId="0" fontId="36" fillId="30" borderId="0" applyNumberFormat="0" applyBorder="0" applyAlignment="0" applyProtection="0"/>
    <xf numFmtId="170" fontId="36" fillId="30" borderId="0" applyNumberFormat="0" applyBorder="0" applyAlignment="0" applyProtection="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191" fontId="38" fillId="0" borderId="0"/>
    <xf numFmtId="0" fontId="2" fillId="0" borderId="0"/>
    <xf numFmtId="0" fontId="8" fillId="0" borderId="0"/>
    <xf numFmtId="170" fontId="8" fillId="0" borderId="0"/>
    <xf numFmtId="170" fontId="8" fillId="0" borderId="0"/>
    <xf numFmtId="0" fontId="2" fillId="0" borderId="0">
      <alignment vertical="top"/>
    </xf>
    <xf numFmtId="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2" fillId="0" borderId="0"/>
    <xf numFmtId="170" fontId="8" fillId="0" borderId="0"/>
    <xf numFmtId="0" fontId="1" fillId="0" borderId="0"/>
    <xf numFmtId="170" fontId="1" fillId="0" borderId="0"/>
    <xf numFmtId="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0" fontId="2" fillId="0" borderId="0"/>
    <xf numFmtId="170" fontId="8" fillId="0" borderId="0"/>
    <xf numFmtId="170" fontId="8" fillId="0" borderId="0"/>
    <xf numFmtId="0" fontId="2" fillId="0" borderId="0">
      <alignment vertical="top"/>
    </xf>
    <xf numFmtId="170" fontId="2" fillId="0" borderId="0"/>
    <xf numFmtId="0" fontId="2" fillId="0" borderId="0"/>
    <xf numFmtId="170" fontId="8" fillId="0" borderId="0"/>
    <xf numFmtId="170" fontId="8" fillId="0" borderId="0"/>
    <xf numFmtId="170" fontId="2"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0" fontId="2" fillId="0" borderId="0">
      <alignment vertical="top"/>
    </xf>
    <xf numFmtId="170" fontId="2" fillId="0" borderId="0"/>
    <xf numFmtId="0" fontId="2"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2" fillId="0" borderId="0"/>
    <xf numFmtId="0" fontId="2" fillId="0" borderId="0"/>
    <xf numFmtId="170" fontId="8" fillId="0" borderId="0"/>
    <xf numFmtId="170" fontId="8" fillId="0" borderId="0"/>
    <xf numFmtId="0" fontId="2" fillId="0" borderId="0">
      <alignment vertical="top"/>
    </xf>
    <xf numFmtId="170" fontId="2" fillId="0" borderId="0"/>
    <xf numFmtId="0" fontId="2" fillId="0" borderId="0"/>
    <xf numFmtId="170" fontId="8" fillId="0" borderId="0"/>
    <xf numFmtId="170" fontId="8" fillId="0" borderId="0"/>
    <xf numFmtId="170" fontId="2"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0" fontId="2" fillId="0" borderId="0">
      <alignment vertical="top"/>
    </xf>
    <xf numFmtId="170" fontId="2" fillId="0" borderId="0"/>
    <xf numFmtId="0" fontId="2" fillId="0" borderId="0"/>
    <xf numFmtId="0" fontId="1" fillId="0" borderId="0"/>
    <xf numFmtId="170" fontId="1" fillId="0" borderId="0"/>
    <xf numFmtId="0" fontId="1" fillId="0" borderId="0"/>
    <xf numFmtId="170" fontId="1" fillId="0" borderId="0"/>
    <xf numFmtId="0" fontId="1" fillId="0" borderId="0"/>
    <xf numFmtId="170" fontId="1" fillId="0" borderId="0"/>
    <xf numFmtId="0" fontId="2" fillId="0" borderId="0"/>
    <xf numFmtId="0" fontId="2" fillId="0" borderId="0"/>
    <xf numFmtId="170" fontId="8" fillId="0" borderId="0"/>
    <xf numFmtId="170" fontId="8" fillId="0" borderId="0"/>
    <xf numFmtId="0" fontId="2" fillId="0" borderId="0">
      <alignment vertical="top"/>
    </xf>
    <xf numFmtId="170" fontId="2" fillId="0" borderId="0"/>
    <xf numFmtId="0" fontId="2" fillId="0" borderId="0"/>
    <xf numFmtId="170" fontId="8" fillId="0" borderId="0"/>
    <xf numFmtId="170" fontId="8" fillId="0" borderId="0"/>
    <xf numFmtId="170" fontId="2"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0" fontId="2" fillId="0" borderId="0">
      <alignment vertical="top"/>
    </xf>
    <xf numFmtId="170" fontId="2" fillId="0" borderId="0"/>
    <xf numFmtId="0" fontId="2"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0" fontId="1" fillId="0" borderId="0"/>
    <xf numFmtId="170" fontId="1" fillId="0" borderId="0"/>
    <xf numFmtId="0" fontId="2" fillId="0" borderId="0"/>
    <xf numFmtId="170" fontId="2" fillId="0" borderId="0"/>
    <xf numFmtId="170" fontId="1" fillId="0" borderId="0"/>
    <xf numFmtId="0" fontId="2"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0" fontId="1" fillId="0" borderId="0"/>
    <xf numFmtId="170" fontId="1" fillId="0" borderId="0"/>
    <xf numFmtId="192" fontId="2" fillId="0" borderId="0">
      <alignment vertical="top"/>
    </xf>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0" fontId="1" fillId="0" borderId="0"/>
    <xf numFmtId="170" fontId="1" fillId="0" borderId="0"/>
    <xf numFmtId="0" fontId="1" fillId="0" borderId="0"/>
    <xf numFmtId="170" fontId="1" fillId="0" borderId="0"/>
    <xf numFmtId="0" fontId="2"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0" fontId="1" fillId="0" borderId="0"/>
    <xf numFmtId="17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0" fontId="8" fillId="0" borderId="0"/>
    <xf numFmtId="0" fontId="8" fillId="0" borderId="0"/>
    <xf numFmtId="0" fontId="2"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8" fillId="0" borderId="0"/>
    <xf numFmtId="0" fontId="8" fillId="0" borderId="0"/>
    <xf numFmtId="0" fontId="8" fillId="0" borderId="0"/>
    <xf numFmtId="0" fontId="8"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2" fillId="0" borderId="0"/>
    <xf numFmtId="170" fontId="2" fillId="0" borderId="0"/>
    <xf numFmtId="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0" fontId="2" fillId="0" borderId="0"/>
    <xf numFmtId="0" fontId="8" fillId="0" borderId="0"/>
    <xf numFmtId="0" fontId="8" fillId="0" borderId="0"/>
    <xf numFmtId="170" fontId="2" fillId="0" borderId="0"/>
    <xf numFmtId="0" fontId="2" fillId="0" borderId="0"/>
    <xf numFmtId="0" fontId="8" fillId="0" borderId="0"/>
    <xf numFmtId="0" fontId="8"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1" fillId="0" borderId="0"/>
    <xf numFmtId="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170" fontId="2" fillId="0" borderId="0"/>
    <xf numFmtId="170" fontId="1" fillId="0" borderId="0"/>
    <xf numFmtId="0" fontId="1"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170" fontId="1" fillId="0" borderId="0"/>
    <xf numFmtId="0" fontId="8" fillId="0" borderId="0"/>
    <xf numFmtId="0" fontId="1" fillId="0" borderId="0"/>
    <xf numFmtId="0" fontId="1" fillId="0" borderId="0"/>
    <xf numFmtId="170" fontId="1" fillId="0" borderId="0"/>
    <xf numFmtId="0" fontId="2" fillId="0" borderId="0"/>
    <xf numFmtId="170" fontId="2" fillId="0" borderId="0"/>
    <xf numFmtId="0" fontId="2" fillId="0" borderId="0"/>
    <xf numFmtId="170" fontId="2" fillId="0" borderId="0"/>
    <xf numFmtId="0" fontId="2" fillId="0" borderId="0"/>
    <xf numFmtId="0" fontId="8" fillId="0" borderId="0"/>
    <xf numFmtId="0" fontId="8"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170" fontId="2" fillId="0" borderId="0"/>
    <xf numFmtId="0" fontId="8" fillId="0" borderId="0"/>
    <xf numFmtId="0" fontId="8" fillId="0" borderId="0"/>
    <xf numFmtId="0" fontId="8" fillId="0" borderId="0"/>
    <xf numFmtId="0" fontId="8" fillId="0" borderId="0"/>
    <xf numFmtId="0" fontId="2" fillId="0" borderId="0"/>
    <xf numFmtId="170" fontId="2" fillId="0" borderId="0"/>
    <xf numFmtId="0" fontId="2" fillId="0" borderId="0"/>
    <xf numFmtId="0" fontId="8" fillId="0" borderId="0"/>
    <xf numFmtId="0" fontId="8" fillId="0" borderId="0"/>
    <xf numFmtId="170" fontId="2" fillId="0" borderId="0"/>
    <xf numFmtId="0" fontId="2" fillId="0" borderId="0"/>
    <xf numFmtId="170" fontId="2" fillId="0" borderId="0"/>
    <xf numFmtId="0" fontId="2" fillId="0" borderId="0"/>
    <xf numFmtId="170" fontId="2" fillId="0" borderId="0"/>
    <xf numFmtId="0" fontId="2" fillId="0" borderId="0"/>
    <xf numFmtId="0" fontId="2" fillId="0" borderId="0"/>
    <xf numFmtId="0" fontId="2" fillId="0" borderId="0"/>
    <xf numFmtId="17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0" fontId="2" fillId="0" borderId="0"/>
    <xf numFmtId="170" fontId="2" fillId="0" borderId="0"/>
    <xf numFmtId="170" fontId="2" fillId="0" borderId="0"/>
    <xf numFmtId="0" fontId="2" fillId="0" borderId="0"/>
    <xf numFmtId="170" fontId="2" fillId="0" borderId="0"/>
    <xf numFmtId="0" fontId="2" fillId="0" borderId="0"/>
    <xf numFmtId="170" fontId="2" fillId="0" borderId="0"/>
    <xf numFmtId="0" fontId="1" fillId="0" borderId="0"/>
    <xf numFmtId="170" fontId="1" fillId="0" borderId="0"/>
    <xf numFmtId="0" fontId="1" fillId="0" borderId="0"/>
    <xf numFmtId="0" fontId="2" fillId="0" borderId="0"/>
    <xf numFmtId="170" fontId="2" fillId="0" borderId="0"/>
    <xf numFmtId="170" fontId="1" fillId="0" borderId="0"/>
    <xf numFmtId="0" fontId="8" fillId="0" borderId="0"/>
    <xf numFmtId="0" fontId="2" fillId="0" borderId="0"/>
    <xf numFmtId="170" fontId="2" fillId="0" borderId="0"/>
    <xf numFmtId="0" fontId="1" fillId="0" borderId="0"/>
    <xf numFmtId="0" fontId="2" fillId="0" borderId="0"/>
    <xf numFmtId="170" fontId="2" fillId="0" borderId="0"/>
    <xf numFmtId="0" fontId="2" fillId="0" borderId="0"/>
    <xf numFmtId="0" fontId="8" fillId="0" borderId="0"/>
    <xf numFmtId="0" fontId="8" fillId="0" borderId="0"/>
    <xf numFmtId="170" fontId="2" fillId="0" borderId="0"/>
    <xf numFmtId="0" fontId="8" fillId="0" borderId="0"/>
    <xf numFmtId="0" fontId="8" fillId="0" borderId="0"/>
    <xf numFmtId="0" fontId="8" fillId="0" borderId="0"/>
    <xf numFmtId="0" fontId="8" fillId="0" borderId="0"/>
    <xf numFmtId="0" fontId="2" fillId="0" borderId="0"/>
    <xf numFmtId="170" fontId="2" fillId="0" borderId="0"/>
    <xf numFmtId="0" fontId="2" fillId="0" borderId="0"/>
    <xf numFmtId="0" fontId="8" fillId="0" borderId="0"/>
    <xf numFmtId="0" fontId="8" fillId="0" borderId="0"/>
    <xf numFmtId="170" fontId="2" fillId="0" borderId="0"/>
    <xf numFmtId="0" fontId="2" fillId="0" borderId="0"/>
    <xf numFmtId="170" fontId="2" fillId="0" borderId="0"/>
    <xf numFmtId="0" fontId="2" fillId="0" borderId="0"/>
    <xf numFmtId="170" fontId="2" fillId="0" borderId="0"/>
    <xf numFmtId="170" fontId="1" fillId="0" borderId="0"/>
    <xf numFmtId="0" fontId="2" fillId="0" borderId="0"/>
    <xf numFmtId="0" fontId="1" fillId="0" borderId="0"/>
    <xf numFmtId="170" fontId="1" fillId="0" borderId="0"/>
    <xf numFmtId="0" fontId="8" fillId="0" borderId="0"/>
    <xf numFmtId="0" fontId="8" fillId="0" borderId="0"/>
    <xf numFmtId="0" fontId="8" fillId="0" borderId="0"/>
    <xf numFmtId="0" fontId="2" fillId="0" borderId="0"/>
    <xf numFmtId="170" fontId="2" fillId="0" borderId="0"/>
    <xf numFmtId="0" fontId="8" fillId="0" borderId="0"/>
    <xf numFmtId="0" fontId="8" fillId="0" borderId="0"/>
    <xf numFmtId="0" fontId="8" fillId="0" borderId="0"/>
    <xf numFmtId="0" fontId="8" fillId="0" borderId="0"/>
    <xf numFmtId="0" fontId="8" fillId="0" borderId="0"/>
    <xf numFmtId="170" fontId="2" fillId="0" borderId="0"/>
    <xf numFmtId="0" fontId="1" fillId="0" borderId="0"/>
    <xf numFmtId="0" fontId="2" fillId="0" borderId="0"/>
    <xf numFmtId="170" fontId="2" fillId="0" borderId="0"/>
    <xf numFmtId="0" fontId="8" fillId="0" borderId="0"/>
    <xf numFmtId="0" fontId="8" fillId="0" borderId="0"/>
    <xf numFmtId="0" fontId="2" fillId="0" borderId="0"/>
    <xf numFmtId="170" fontId="2" fillId="0" borderId="0"/>
    <xf numFmtId="0" fontId="2" fillId="0" borderId="0"/>
    <xf numFmtId="0" fontId="8" fillId="0" borderId="0"/>
    <xf numFmtId="0" fontId="8" fillId="0" borderId="0"/>
    <xf numFmtId="170" fontId="2" fillId="0" borderId="0"/>
    <xf numFmtId="0" fontId="2" fillId="0" borderId="0"/>
    <xf numFmtId="170" fontId="2" fillId="0" borderId="0"/>
    <xf numFmtId="0" fontId="2" fillId="0" borderId="0"/>
    <xf numFmtId="170" fontId="2" fillId="0" borderId="0"/>
    <xf numFmtId="170" fontId="1" fillId="0" borderId="0"/>
    <xf numFmtId="0" fontId="2" fillId="0" borderId="0"/>
    <xf numFmtId="0" fontId="1" fillId="0" borderId="0"/>
    <xf numFmtId="170" fontId="1" fillId="0" borderId="0"/>
    <xf numFmtId="0" fontId="8" fillId="0" borderId="0"/>
    <xf numFmtId="0" fontId="2" fillId="0" borderId="0"/>
    <xf numFmtId="170" fontId="2" fillId="0" borderId="0"/>
    <xf numFmtId="0" fontId="8" fillId="0" borderId="0"/>
    <xf numFmtId="0" fontId="8" fillId="0" borderId="0"/>
    <xf numFmtId="0" fontId="8" fillId="0" borderId="0"/>
    <xf numFmtId="0" fontId="8" fillId="0" borderId="0"/>
    <xf numFmtId="0" fontId="8" fillId="0" borderId="0"/>
    <xf numFmtId="170" fontId="2" fillId="0" borderId="0"/>
    <xf numFmtId="0" fontId="1" fillId="0" borderId="0"/>
    <xf numFmtId="0" fontId="8" fillId="0" borderId="0"/>
    <xf numFmtId="0" fontId="8" fillId="0" borderId="0"/>
    <xf numFmtId="0" fontId="2" fillId="0" borderId="0"/>
    <xf numFmtId="170" fontId="2" fillId="0" borderId="0"/>
    <xf numFmtId="0" fontId="2" fillId="0" borderId="0"/>
    <xf numFmtId="0" fontId="8" fillId="0" borderId="0"/>
    <xf numFmtId="0" fontId="8" fillId="0" borderId="0"/>
    <xf numFmtId="170" fontId="2" fillId="0" borderId="0"/>
    <xf numFmtId="0" fontId="2" fillId="0" borderId="0"/>
    <xf numFmtId="170" fontId="2" fillId="0" borderId="0"/>
    <xf numFmtId="0" fontId="2" fillId="0" borderId="0"/>
    <xf numFmtId="170" fontId="2" fillId="0" borderId="0"/>
    <xf numFmtId="170" fontId="1" fillId="0" borderId="0"/>
    <xf numFmtId="0" fontId="2" fillId="0" borderId="0"/>
    <xf numFmtId="0" fontId="8" fillId="0" borderId="0"/>
    <xf numFmtId="0" fontId="8" fillId="0" borderId="0"/>
    <xf numFmtId="170" fontId="2" fillId="0" borderId="0"/>
    <xf numFmtId="0" fontId="1" fillId="0" borderId="0"/>
    <xf numFmtId="0" fontId="2" fillId="0" borderId="0"/>
    <xf numFmtId="170" fontId="2" fillId="0" borderId="0"/>
    <xf numFmtId="170" fontId="1" fillId="0" borderId="0"/>
    <xf numFmtId="0" fontId="2" fillId="0" borderId="0"/>
    <xf numFmtId="170" fontId="2" fillId="0" borderId="0"/>
    <xf numFmtId="0" fontId="1" fillId="0" borderId="0"/>
    <xf numFmtId="0" fontId="2" fillId="0" borderId="0"/>
    <xf numFmtId="0" fontId="8" fillId="0" borderId="0"/>
    <xf numFmtId="0" fontId="2" fillId="0" borderId="0"/>
    <xf numFmtId="0" fontId="8" fillId="0" borderId="0"/>
    <xf numFmtId="0" fontId="2" fillId="0" borderId="0"/>
    <xf numFmtId="0" fontId="8" fillId="0" borderId="0"/>
    <xf numFmtId="0" fontId="2" fillId="0" borderId="0"/>
    <xf numFmtId="0" fontId="8" fillId="0" borderId="0"/>
    <xf numFmtId="0" fontId="2" fillId="0" borderId="0"/>
    <xf numFmtId="170" fontId="2" fillId="0" borderId="0"/>
    <xf numFmtId="0" fontId="8" fillId="0" borderId="0"/>
    <xf numFmtId="170" fontId="2" fillId="0" borderId="0"/>
    <xf numFmtId="0" fontId="2" fillId="0" borderId="0"/>
    <xf numFmtId="170" fontId="2" fillId="0" borderId="0"/>
    <xf numFmtId="0" fontId="8" fillId="0" borderId="0"/>
    <xf numFmtId="0" fontId="8" fillId="0" borderId="0"/>
    <xf numFmtId="0" fontId="8" fillId="0" borderId="0"/>
    <xf numFmtId="170" fontId="2" fillId="0" borderId="0"/>
    <xf numFmtId="0" fontId="2" fillId="0" borderId="0"/>
    <xf numFmtId="170" fontId="2" fillId="0" borderId="0"/>
    <xf numFmtId="0" fontId="2" fillId="0" borderId="0"/>
    <xf numFmtId="170" fontId="2" fillId="0" borderId="0"/>
    <xf numFmtId="0" fontId="8" fillId="0" borderId="0"/>
    <xf numFmtId="0" fontId="2" fillId="0" borderId="0"/>
    <xf numFmtId="170" fontId="2" fillId="0" borderId="0"/>
    <xf numFmtId="0" fontId="8" fillId="0" borderId="0"/>
    <xf numFmtId="0" fontId="8" fillId="0" borderId="0"/>
    <xf numFmtId="0" fontId="8" fillId="0" borderId="0"/>
    <xf numFmtId="0" fontId="8" fillId="0" borderId="0"/>
    <xf numFmtId="170" fontId="2" fillId="0" borderId="0"/>
    <xf numFmtId="0" fontId="2" fillId="0" borderId="0"/>
    <xf numFmtId="0" fontId="8" fillId="0" borderId="0"/>
    <xf numFmtId="0" fontId="8" fillId="0" borderId="0"/>
    <xf numFmtId="170" fontId="2" fillId="0" borderId="0"/>
    <xf numFmtId="0" fontId="2" fillId="0" borderId="0"/>
    <xf numFmtId="170" fontId="2" fillId="0" borderId="0"/>
    <xf numFmtId="0" fontId="2" fillId="0" borderId="0"/>
    <xf numFmtId="170" fontId="2" fillId="0" borderId="0"/>
    <xf numFmtId="0" fontId="8" fillId="0" borderId="0"/>
    <xf numFmtId="0" fontId="8" fillId="0" borderId="0"/>
    <xf numFmtId="0" fontId="2" fillId="0" borderId="0"/>
    <xf numFmtId="170" fontId="2" fillId="0" borderId="0"/>
    <xf numFmtId="0" fontId="8" fillId="0" borderId="0"/>
    <xf numFmtId="0" fontId="8" fillId="0" borderId="0"/>
    <xf numFmtId="0" fontId="8" fillId="0" borderId="0"/>
    <xf numFmtId="0" fontId="8" fillId="0" borderId="0"/>
    <xf numFmtId="0" fontId="8" fillId="0" borderId="0"/>
    <xf numFmtId="170" fontId="2" fillId="0" borderId="0"/>
    <xf numFmtId="0" fontId="2" fillId="0" borderId="0"/>
    <xf numFmtId="170" fontId="2" fillId="0" borderId="0"/>
    <xf numFmtId="0" fontId="2" fillId="0" borderId="0"/>
    <xf numFmtId="0" fontId="8" fillId="0" borderId="0"/>
    <xf numFmtId="0" fontId="8" fillId="0" borderId="0"/>
    <xf numFmtId="170" fontId="2" fillId="0" borderId="0"/>
    <xf numFmtId="0" fontId="2" fillId="0" borderId="0"/>
    <xf numFmtId="170" fontId="2" fillId="0" borderId="0"/>
    <xf numFmtId="0" fontId="2" fillId="0" borderId="0"/>
    <xf numFmtId="170" fontId="2" fillId="0" borderId="0"/>
    <xf numFmtId="170" fontId="1" fillId="0" borderId="0"/>
    <xf numFmtId="0" fontId="8" fillId="0" borderId="0"/>
    <xf numFmtId="0" fontId="2" fillId="0" borderId="0"/>
    <xf numFmtId="170" fontId="2" fillId="0" borderId="0"/>
    <xf numFmtId="0" fontId="2" fillId="0" borderId="0"/>
    <xf numFmtId="170" fontId="2" fillId="0" borderId="0"/>
    <xf numFmtId="0" fontId="2" fillId="0" borderId="0"/>
    <xf numFmtId="170" fontId="2" fillId="0" borderId="0"/>
    <xf numFmtId="0" fontId="8" fillId="0" borderId="0"/>
    <xf numFmtId="0" fontId="8" fillId="0" borderId="0"/>
    <xf numFmtId="0" fontId="8" fillId="0" borderId="0"/>
    <xf numFmtId="0" fontId="2" fillId="0" borderId="0"/>
    <xf numFmtId="170" fontId="2" fillId="0" borderId="0"/>
    <xf numFmtId="0" fontId="8" fillId="0" borderId="0"/>
    <xf numFmtId="0" fontId="8" fillId="0" borderId="0"/>
    <xf numFmtId="0" fontId="8" fillId="0" borderId="0"/>
    <xf numFmtId="0" fontId="8" fillId="0" borderId="0"/>
    <xf numFmtId="0" fontId="8" fillId="0" borderId="0"/>
    <xf numFmtId="0" fontId="2" fillId="0" borderId="0"/>
    <xf numFmtId="170" fontId="2" fillId="0" borderId="0"/>
    <xf numFmtId="0" fontId="2" fillId="0" borderId="0"/>
    <xf numFmtId="0" fontId="8" fillId="0" borderId="0"/>
    <xf numFmtId="0" fontId="8" fillId="0" borderId="0"/>
    <xf numFmtId="170" fontId="2" fillId="0" borderId="0"/>
    <xf numFmtId="0" fontId="8" fillId="0" borderId="0"/>
    <xf numFmtId="0" fontId="8" fillId="0" borderId="0"/>
    <xf numFmtId="0" fontId="8" fillId="0" borderId="0"/>
    <xf numFmtId="0" fontId="8" fillId="0" borderId="0"/>
    <xf numFmtId="0" fontId="2" fillId="0" borderId="0"/>
    <xf numFmtId="170" fontId="2" fillId="0" borderId="0"/>
    <xf numFmtId="0" fontId="2" fillId="0" borderId="0"/>
    <xf numFmtId="0" fontId="8" fillId="0" borderId="0"/>
    <xf numFmtId="0" fontId="8" fillId="0" borderId="0"/>
    <xf numFmtId="170" fontId="2" fillId="0" borderId="0"/>
    <xf numFmtId="0" fontId="2" fillId="0" borderId="0"/>
    <xf numFmtId="170" fontId="2" fillId="0" borderId="0"/>
    <xf numFmtId="0" fontId="8" fillId="0" borderId="0"/>
    <xf numFmtId="0" fontId="1" fillId="0" borderId="0"/>
    <xf numFmtId="170" fontId="1" fillId="0" borderId="0"/>
    <xf numFmtId="0" fontId="8" fillId="0" borderId="0"/>
    <xf numFmtId="0" fontId="2" fillId="0" borderId="0"/>
    <xf numFmtId="170" fontId="2" fillId="0" borderId="0"/>
    <xf numFmtId="0" fontId="8" fillId="0" borderId="0"/>
    <xf numFmtId="0" fontId="2" fillId="0" borderId="0"/>
    <xf numFmtId="170" fontId="2" fillId="0" borderId="0"/>
    <xf numFmtId="0" fontId="2" fillId="0" borderId="0"/>
    <xf numFmtId="170" fontId="2" fillId="0" borderId="0"/>
    <xf numFmtId="0" fontId="8" fillId="0" borderId="0"/>
    <xf numFmtId="0" fontId="8" fillId="0" borderId="0"/>
    <xf numFmtId="0" fontId="8" fillId="0" borderId="0"/>
    <xf numFmtId="0" fontId="2" fillId="0" borderId="0"/>
    <xf numFmtId="170" fontId="2" fillId="0" borderId="0"/>
    <xf numFmtId="0" fontId="8" fillId="0" borderId="0"/>
    <xf numFmtId="0" fontId="8" fillId="0" borderId="0"/>
    <xf numFmtId="0" fontId="8" fillId="0" borderId="0"/>
    <xf numFmtId="0" fontId="2" fillId="0" borderId="0"/>
    <xf numFmtId="170" fontId="2" fillId="0" borderId="0"/>
    <xf numFmtId="0" fontId="2" fillId="0" borderId="0"/>
    <xf numFmtId="170" fontId="2" fillId="0" borderId="0"/>
    <xf numFmtId="0" fontId="8" fillId="0" borderId="0"/>
    <xf numFmtId="0" fontId="8" fillId="0" borderId="0"/>
    <xf numFmtId="0" fontId="2" fillId="0" borderId="0"/>
    <xf numFmtId="170" fontId="2" fillId="0" borderId="0"/>
    <xf numFmtId="0" fontId="2" fillId="0" borderId="0"/>
    <xf numFmtId="170" fontId="2" fillId="0" borderId="0"/>
    <xf numFmtId="0" fontId="2" fillId="0" borderId="0"/>
    <xf numFmtId="0" fontId="8" fillId="0" borderId="0"/>
    <xf numFmtId="0" fontId="8" fillId="0" borderId="0"/>
    <xf numFmtId="170" fontId="2" fillId="0" borderId="0"/>
    <xf numFmtId="0" fontId="8" fillId="0" borderId="0"/>
    <xf numFmtId="0" fontId="8" fillId="0" borderId="0"/>
    <xf numFmtId="0" fontId="8" fillId="0" borderId="0"/>
    <xf numFmtId="0" fontId="2" fillId="0" borderId="0"/>
    <xf numFmtId="0" fontId="8" fillId="0" borderId="0"/>
    <xf numFmtId="0" fontId="8" fillId="0" borderId="0"/>
    <xf numFmtId="170" fontId="2" fillId="0" borderId="0"/>
    <xf numFmtId="0" fontId="2" fillId="0" borderId="0"/>
    <xf numFmtId="0" fontId="8" fillId="0" borderId="0"/>
    <xf numFmtId="0" fontId="8" fillId="0" borderId="0"/>
    <xf numFmtId="170" fontId="2" fillId="0" borderId="0"/>
    <xf numFmtId="0" fontId="2" fillId="0" borderId="0"/>
    <xf numFmtId="170" fontId="2" fillId="0" borderId="0"/>
    <xf numFmtId="0" fontId="2" fillId="0" borderId="0"/>
    <xf numFmtId="170" fontId="2" fillId="0" borderId="0"/>
    <xf numFmtId="0" fontId="2" fillId="0" borderId="0"/>
    <xf numFmtId="0" fontId="2" fillId="0" borderId="0"/>
    <xf numFmtId="170" fontId="2" fillId="0" borderId="0"/>
    <xf numFmtId="170" fontId="2" fillId="0" borderId="0"/>
    <xf numFmtId="0" fontId="2" fillId="0" borderId="0"/>
    <xf numFmtId="170" fontId="2" fillId="0" borderId="0"/>
    <xf numFmtId="0" fontId="1" fillId="0" borderId="0"/>
    <xf numFmtId="170" fontId="1" fillId="0" borderId="0"/>
    <xf numFmtId="0" fontId="2" fillId="0" borderId="0"/>
    <xf numFmtId="0" fontId="1" fillId="0" borderId="0"/>
    <xf numFmtId="170" fontId="1" fillId="0" borderId="0"/>
    <xf numFmtId="170" fontId="2"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2" fillId="0" borderId="0"/>
    <xf numFmtId="0" fontId="8" fillId="0" borderId="0"/>
    <xf numFmtId="0" fontId="8" fillId="0" borderId="0"/>
    <xf numFmtId="170" fontId="2" fillId="0" borderId="0"/>
    <xf numFmtId="0" fontId="8" fillId="0" borderId="0"/>
    <xf numFmtId="0" fontId="1" fillId="0" borderId="0"/>
    <xf numFmtId="0" fontId="2" fillId="0" borderId="0"/>
    <xf numFmtId="170" fontId="2" fillId="0" borderId="0"/>
    <xf numFmtId="170" fontId="1" fillId="0" borderId="0"/>
    <xf numFmtId="0" fontId="8" fillId="0" borderId="0"/>
    <xf numFmtId="0" fontId="2" fillId="0" borderId="0"/>
    <xf numFmtId="0" fontId="8" fillId="0" borderId="0"/>
    <xf numFmtId="0" fontId="8" fillId="0" borderId="0"/>
    <xf numFmtId="170" fontId="2" fillId="0" borderId="0"/>
    <xf numFmtId="0" fontId="2" fillId="0" borderId="0"/>
    <xf numFmtId="0" fontId="8" fillId="0" borderId="0"/>
    <xf numFmtId="0" fontId="8" fillId="0" borderId="0"/>
    <xf numFmtId="170" fontId="2" fillId="0" borderId="0"/>
    <xf numFmtId="0" fontId="2" fillId="0" borderId="0"/>
    <xf numFmtId="170" fontId="2" fillId="0" borderId="0"/>
    <xf numFmtId="0" fontId="2" fillId="0" borderId="0"/>
    <xf numFmtId="170" fontId="2" fillId="0" borderId="0"/>
    <xf numFmtId="0" fontId="2" fillId="0" borderId="0"/>
    <xf numFmtId="0" fontId="2" fillId="0" borderId="0"/>
    <xf numFmtId="170" fontId="2" fillId="0" borderId="0"/>
    <xf numFmtId="170" fontId="2" fillId="0" borderId="0"/>
    <xf numFmtId="0" fontId="1" fillId="0" borderId="0"/>
    <xf numFmtId="170" fontId="1" fillId="0" borderId="0"/>
    <xf numFmtId="0" fontId="2" fillId="0" borderId="0"/>
    <xf numFmtId="170" fontId="2" fillId="0" borderId="0"/>
    <xf numFmtId="0" fontId="2" fillId="0" borderId="0"/>
    <xf numFmtId="0" fontId="1" fillId="0" borderId="0"/>
    <xf numFmtId="170" fontId="1" fillId="0" borderId="0"/>
    <xf numFmtId="170" fontId="2"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8"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1" fillId="0" borderId="0"/>
    <xf numFmtId="170" fontId="1" fillId="0" borderId="0"/>
    <xf numFmtId="0" fontId="1" fillId="0" borderId="0"/>
    <xf numFmtId="170" fontId="1" fillId="0" borderId="0"/>
    <xf numFmtId="170" fontId="2" fillId="0" borderId="0"/>
    <xf numFmtId="0" fontId="2" fillId="0" borderId="0"/>
    <xf numFmtId="0" fontId="8" fillId="0" borderId="0"/>
    <xf numFmtId="0" fontId="8" fillId="0" borderId="0"/>
    <xf numFmtId="170" fontId="2" fillId="0" borderId="0"/>
    <xf numFmtId="0" fontId="2" fillId="0" borderId="0"/>
    <xf numFmtId="0" fontId="8" fillId="0" borderId="0"/>
    <xf numFmtId="0" fontId="8" fillId="0" borderId="0"/>
    <xf numFmtId="170" fontId="2" fillId="0" borderId="0"/>
    <xf numFmtId="0" fontId="2" fillId="0" borderId="0"/>
    <xf numFmtId="0" fontId="8" fillId="0" borderId="0"/>
    <xf numFmtId="0" fontId="8" fillId="0" borderId="0"/>
    <xf numFmtId="170" fontId="2" fillId="0" borderId="0"/>
    <xf numFmtId="0" fontId="2" fillId="0" borderId="0"/>
    <xf numFmtId="0" fontId="8" fillId="0" borderId="0"/>
    <xf numFmtId="0" fontId="8" fillId="0" borderId="0"/>
    <xf numFmtId="170" fontId="2" fillId="0" borderId="0"/>
    <xf numFmtId="0" fontId="2" fillId="0" borderId="0"/>
    <xf numFmtId="0" fontId="8" fillId="0" borderId="0"/>
    <xf numFmtId="0" fontId="8"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1" fillId="0" borderId="0"/>
    <xf numFmtId="0" fontId="2"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170" fontId="2"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2" fillId="0" borderId="0"/>
    <xf numFmtId="170" fontId="2" fillId="0" borderId="0"/>
    <xf numFmtId="0" fontId="2" fillId="0" borderId="0"/>
    <xf numFmtId="0" fontId="1" fillId="0" borderId="0"/>
    <xf numFmtId="170" fontId="1" fillId="0" borderId="0"/>
    <xf numFmtId="170" fontId="2" fillId="0" borderId="0"/>
    <xf numFmtId="0" fontId="1" fillId="0" borderId="0"/>
    <xf numFmtId="170" fontId="1" fillId="0" borderId="0"/>
    <xf numFmtId="0" fontId="1" fillId="0" borderId="0"/>
    <xf numFmtId="170" fontId="1"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1" fillId="0" borderId="0"/>
    <xf numFmtId="170" fontId="1"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1" fillId="0" borderId="0"/>
    <xf numFmtId="170" fontId="1"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8" fillId="0" borderId="0"/>
    <xf numFmtId="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170" fontId="2" fillId="0" borderId="0"/>
    <xf numFmtId="0" fontId="2" fillId="0" borderId="0"/>
    <xf numFmtId="170" fontId="2" fillId="0" borderId="0"/>
    <xf numFmtId="0" fontId="2" fillId="0" borderId="0"/>
    <xf numFmtId="0" fontId="2" fillId="0" borderId="0"/>
    <xf numFmtId="170" fontId="2" fillId="0" borderId="0"/>
    <xf numFmtId="170" fontId="2" fillId="0" borderId="0"/>
    <xf numFmtId="0" fontId="2" fillId="0" borderId="0"/>
    <xf numFmtId="170" fontId="2" fillId="0" borderId="0"/>
    <xf numFmtId="0" fontId="2" fillId="0" borderId="0"/>
    <xf numFmtId="170" fontId="2" fillId="0" borderId="0"/>
    <xf numFmtId="0" fontId="1" fillId="0" borderId="0"/>
    <xf numFmtId="170" fontId="1" fillId="0" borderId="0"/>
    <xf numFmtId="0" fontId="1" fillId="0" borderId="0"/>
    <xf numFmtId="170" fontId="1" fillId="0" borderId="0"/>
    <xf numFmtId="193" fontId="1" fillId="0" borderId="0"/>
    <xf numFmtId="174" fontId="1" fillId="0" borderId="0"/>
    <xf numFmtId="174" fontId="1" fillId="0" borderId="0"/>
    <xf numFmtId="170" fontId="1" fillId="0" borderId="0"/>
    <xf numFmtId="170" fontId="1" fillId="0" borderId="0"/>
    <xf numFmtId="170" fontId="2" fillId="0" borderId="0"/>
    <xf numFmtId="0" fontId="1"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170" fontId="1"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8" fillId="0" borderId="0"/>
    <xf numFmtId="0" fontId="2" fillId="0" borderId="0"/>
    <xf numFmtId="170" fontId="2" fillId="0" borderId="0"/>
    <xf numFmtId="0" fontId="2" fillId="0" borderId="0"/>
    <xf numFmtId="0" fontId="8" fillId="0" borderId="0"/>
    <xf numFmtId="0" fontId="8" fillId="0" borderId="0"/>
    <xf numFmtId="170" fontId="2" fillId="0" borderId="0"/>
    <xf numFmtId="0" fontId="2" fillId="0" borderId="0"/>
    <xf numFmtId="0" fontId="8" fillId="0" borderId="0"/>
    <xf numFmtId="0" fontId="8" fillId="0" borderId="0"/>
    <xf numFmtId="170" fontId="2" fillId="0" borderId="0"/>
    <xf numFmtId="0" fontId="2" fillId="0" borderId="0"/>
    <xf numFmtId="0" fontId="8" fillId="0" borderId="0"/>
    <xf numFmtId="0" fontId="8" fillId="0" borderId="0"/>
    <xf numFmtId="170" fontId="2" fillId="0" borderId="0"/>
    <xf numFmtId="0" fontId="2" fillId="0" borderId="0"/>
    <xf numFmtId="0" fontId="8" fillId="0" borderId="0"/>
    <xf numFmtId="0" fontId="8" fillId="0" borderId="0"/>
    <xf numFmtId="170" fontId="2" fillId="0" borderId="0"/>
    <xf numFmtId="0" fontId="2" fillId="0" borderId="0"/>
    <xf numFmtId="0" fontId="8" fillId="0" borderId="0"/>
    <xf numFmtId="0" fontId="8" fillId="0" borderId="0"/>
    <xf numFmtId="170" fontId="2" fillId="0" borderId="0"/>
    <xf numFmtId="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2" fillId="0" borderId="0"/>
    <xf numFmtId="170" fontId="2" fillId="0" borderId="0"/>
    <xf numFmtId="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1" fontId="2" fillId="0" borderId="0">
      <alignment vertical="top"/>
    </xf>
    <xf numFmtId="170" fontId="2" fillId="0" borderId="0"/>
    <xf numFmtId="0" fontId="2" fillId="0" borderId="0"/>
    <xf numFmtId="17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0" fontId="2" fillId="0" borderId="0"/>
    <xf numFmtId="170" fontId="2"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2" fillId="0" borderId="0"/>
    <xf numFmtId="167" fontId="2" fillId="0" borderId="0"/>
    <xf numFmtId="0" fontId="2"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170" fontId="2" fillId="0" borderId="0"/>
    <xf numFmtId="0" fontId="1" fillId="0" borderId="0"/>
    <xf numFmtId="171" fontId="2"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2" fillId="0" borderId="0"/>
    <xf numFmtId="170" fontId="8" fillId="0" borderId="0"/>
    <xf numFmtId="170" fontId="8" fillId="0" borderId="0"/>
    <xf numFmtId="171" fontId="2" fillId="0" borderId="0"/>
    <xf numFmtId="170" fontId="2" fillId="0" borderId="0"/>
    <xf numFmtId="0" fontId="2" fillId="0" borderId="0"/>
    <xf numFmtId="0" fontId="1" fillId="0" borderId="0"/>
    <xf numFmtId="0" fontId="2" fillId="0" borderId="0">
      <alignment vertical="top"/>
    </xf>
    <xf numFmtId="170" fontId="1" fillId="0" borderId="0"/>
    <xf numFmtId="0" fontId="2" fillId="0" borderId="0"/>
    <xf numFmtId="170" fontId="2" fillId="0" borderId="0"/>
    <xf numFmtId="0" fontId="2" fillId="0" borderId="0"/>
    <xf numFmtId="170" fontId="2" fillId="0" borderId="0"/>
    <xf numFmtId="170" fontId="2" fillId="0" borderId="0"/>
    <xf numFmtId="0" fontId="2" fillId="0" borderId="0"/>
    <xf numFmtId="0" fontId="1" fillId="0" borderId="0"/>
    <xf numFmtId="170" fontId="8" fillId="0" borderId="0"/>
    <xf numFmtId="170" fontId="8" fillId="0" borderId="0"/>
    <xf numFmtId="170" fontId="1" fillId="0" borderId="0"/>
    <xf numFmtId="0" fontId="1" fillId="0" borderId="0"/>
    <xf numFmtId="170" fontId="1" fillId="0" borderId="0"/>
    <xf numFmtId="0" fontId="1" fillId="0" borderId="0"/>
    <xf numFmtId="170" fontId="1" fillId="0" borderId="0"/>
    <xf numFmtId="0" fontId="2" fillId="0" borderId="0">
      <alignment vertical="top"/>
    </xf>
    <xf numFmtId="0" fontId="2" fillId="0" borderId="0"/>
    <xf numFmtId="0" fontId="8" fillId="0" borderId="0"/>
    <xf numFmtId="0" fontId="8" fillId="0" borderId="0"/>
    <xf numFmtId="170" fontId="2" fillId="0" borderId="0"/>
    <xf numFmtId="0" fontId="1" fillId="0" borderId="0"/>
    <xf numFmtId="170" fontId="1"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1" fillId="0" borderId="0"/>
    <xf numFmtId="0" fontId="1" fillId="0" borderId="0"/>
    <xf numFmtId="170" fontId="1" fillId="0" borderId="0"/>
    <xf numFmtId="170" fontId="1" fillId="0" borderId="0"/>
    <xf numFmtId="0" fontId="1" fillId="0" borderId="0"/>
    <xf numFmtId="0" fontId="1" fillId="0" borderId="0"/>
    <xf numFmtId="170" fontId="1" fillId="0" borderId="0"/>
    <xf numFmtId="170" fontId="1" fillId="0" borderId="0"/>
    <xf numFmtId="0" fontId="1" fillId="0" borderId="0"/>
    <xf numFmtId="0" fontId="1" fillId="0" borderId="0"/>
    <xf numFmtId="170" fontId="1" fillId="0" borderId="0"/>
    <xf numFmtId="170" fontId="1" fillId="0" borderId="0"/>
    <xf numFmtId="0" fontId="2" fillId="0" borderId="0"/>
    <xf numFmtId="0" fontId="1" fillId="0" borderId="0"/>
    <xf numFmtId="170" fontId="1" fillId="0" borderId="0"/>
    <xf numFmtId="0" fontId="1" fillId="0" borderId="0"/>
    <xf numFmtId="170" fontId="1" fillId="0" borderId="0"/>
    <xf numFmtId="0" fontId="2" fillId="0" borderId="0"/>
    <xf numFmtId="170" fontId="2" fillId="0" borderId="0"/>
    <xf numFmtId="181" fontId="2"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2" fillId="0" borderId="0">
      <alignment vertical="top"/>
    </xf>
    <xf numFmtId="0" fontId="2" fillId="0" borderId="0"/>
    <xf numFmtId="170" fontId="2" fillId="0" borderId="0"/>
    <xf numFmtId="0" fontId="2" fillId="0" borderId="0"/>
    <xf numFmtId="170" fontId="2" fillId="0" borderId="0"/>
    <xf numFmtId="170" fontId="1" fillId="0" borderId="0"/>
    <xf numFmtId="0" fontId="2" fillId="0" borderId="0"/>
    <xf numFmtId="170" fontId="2" fillId="0" borderId="0"/>
    <xf numFmtId="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0" fontId="1" fillId="0" borderId="0"/>
    <xf numFmtId="0" fontId="2" fillId="0" borderId="0"/>
    <xf numFmtId="170" fontId="2" fillId="0" borderId="0"/>
    <xf numFmtId="170" fontId="1" fillId="0" borderId="0"/>
    <xf numFmtId="0" fontId="8"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170" fontId="1" fillId="0" borderId="0"/>
    <xf numFmtId="0" fontId="1" fillId="0" borderId="0"/>
    <xf numFmtId="170" fontId="1" fillId="0" borderId="0"/>
    <xf numFmtId="0" fontId="1" fillId="0" borderId="0"/>
    <xf numFmtId="170" fontId="1" fillId="0" borderId="0"/>
    <xf numFmtId="170" fontId="2" fillId="0" borderId="0"/>
    <xf numFmtId="0" fontId="2" fillId="0" borderId="0"/>
    <xf numFmtId="170" fontId="8" fillId="0" borderId="0"/>
    <xf numFmtId="171" fontId="2" fillId="0" borderId="0">
      <alignment vertical="top"/>
    </xf>
    <xf numFmtId="170" fontId="8" fillId="0" borderId="0"/>
    <xf numFmtId="171" fontId="2" fillId="0" borderId="0">
      <alignment vertical="top"/>
    </xf>
    <xf numFmtId="170" fontId="2" fillId="0" borderId="0"/>
    <xf numFmtId="0" fontId="2" fillId="0" borderId="0"/>
    <xf numFmtId="170" fontId="8" fillId="0" borderId="0"/>
    <xf numFmtId="171" fontId="1" fillId="0" borderId="0"/>
    <xf numFmtId="170" fontId="8" fillId="0" borderId="0"/>
    <xf numFmtId="171" fontId="35" fillId="0" borderId="0"/>
    <xf numFmtId="170" fontId="2" fillId="0" borderId="0"/>
    <xf numFmtId="0" fontId="2" fillId="0" borderId="0"/>
    <xf numFmtId="170" fontId="8" fillId="0" borderId="0"/>
    <xf numFmtId="170" fontId="8" fillId="0" borderId="0"/>
    <xf numFmtId="171" fontId="35" fillId="0" borderId="0"/>
    <xf numFmtId="170" fontId="2" fillId="0" borderId="0"/>
    <xf numFmtId="0" fontId="2" fillId="0" borderId="0"/>
    <xf numFmtId="170" fontId="8" fillId="0" borderId="0"/>
    <xf numFmtId="170" fontId="8" fillId="0" borderId="0"/>
    <xf numFmtId="171" fontId="2" fillId="0" borderId="0">
      <alignment vertical="top"/>
    </xf>
    <xf numFmtId="170" fontId="2" fillId="0" borderId="0"/>
    <xf numFmtId="0" fontId="2" fillId="0" borderId="0"/>
    <xf numFmtId="170" fontId="8" fillId="0" borderId="0"/>
    <xf numFmtId="170" fontId="8" fillId="0" borderId="0"/>
    <xf numFmtId="170" fontId="2" fillId="0" borderId="0"/>
    <xf numFmtId="0" fontId="2" fillId="0" borderId="0"/>
    <xf numFmtId="170" fontId="2" fillId="0" borderId="0"/>
    <xf numFmtId="0" fontId="2" fillId="0" borderId="0"/>
    <xf numFmtId="170" fontId="2" fillId="0" borderId="0"/>
    <xf numFmtId="0" fontId="8" fillId="0" borderId="0"/>
    <xf numFmtId="0" fontId="1" fillId="0" borderId="0"/>
    <xf numFmtId="0" fontId="1" fillId="0" borderId="0"/>
    <xf numFmtId="170" fontId="1" fillId="0" borderId="0"/>
    <xf numFmtId="0" fontId="1" fillId="0" borderId="0"/>
    <xf numFmtId="170" fontId="1" fillId="0" borderId="0"/>
    <xf numFmtId="0" fontId="1" fillId="0" borderId="0"/>
    <xf numFmtId="170" fontId="1" fillId="0" borderId="0"/>
    <xf numFmtId="170" fontId="1" fillId="0" borderId="0"/>
    <xf numFmtId="0" fontId="2"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170" fontId="2" fillId="0" borderId="0"/>
    <xf numFmtId="0" fontId="2"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170" fontId="1" fillId="0" borderId="0"/>
    <xf numFmtId="0" fontId="2"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2" fillId="0" borderId="0"/>
    <xf numFmtId="0" fontId="8" fillId="0" borderId="0"/>
    <xf numFmtId="170" fontId="8" fillId="0" borderId="0"/>
    <xf numFmtId="170" fontId="8" fillId="0" borderId="0"/>
    <xf numFmtId="171" fontId="2" fillId="0" borderId="0">
      <alignment vertical="top"/>
    </xf>
    <xf numFmtId="0" fontId="8" fillId="0" borderId="0"/>
    <xf numFmtId="170" fontId="8" fillId="0" borderId="0"/>
    <xf numFmtId="170" fontId="8" fillId="0" borderId="0"/>
    <xf numFmtId="170" fontId="8" fillId="0" borderId="0"/>
    <xf numFmtId="171" fontId="2" fillId="0" borderId="0">
      <alignment vertical="top"/>
    </xf>
    <xf numFmtId="170" fontId="8" fillId="0" borderId="0"/>
    <xf numFmtId="170" fontId="8" fillId="0" borderId="0"/>
    <xf numFmtId="170" fontId="8" fillId="0" borderId="0"/>
    <xf numFmtId="170" fontId="8" fillId="0" borderId="0"/>
    <xf numFmtId="171" fontId="2" fillId="0" borderId="0">
      <alignment vertical="top"/>
    </xf>
    <xf numFmtId="170" fontId="8" fillId="0" borderId="0"/>
    <xf numFmtId="170" fontId="8" fillId="0" borderId="0"/>
    <xf numFmtId="170" fontId="8" fillId="0" borderId="0"/>
    <xf numFmtId="170" fontId="8" fillId="0" borderId="0"/>
    <xf numFmtId="171" fontId="2" fillId="0" borderId="0">
      <alignment vertical="top"/>
    </xf>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1" fontId="2" fillId="0" borderId="0">
      <alignment vertical="top"/>
    </xf>
    <xf numFmtId="0" fontId="1" fillId="0" borderId="0"/>
    <xf numFmtId="170" fontId="2" fillId="0" borderId="0"/>
    <xf numFmtId="170" fontId="8"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0" fontId="1" fillId="0" borderId="0"/>
    <xf numFmtId="170" fontId="8" fillId="0" borderId="0"/>
    <xf numFmtId="170" fontId="8" fillId="0" borderId="0"/>
    <xf numFmtId="171" fontId="2" fillId="0" borderId="0">
      <alignment vertical="top"/>
    </xf>
    <xf numFmtId="170" fontId="1" fillId="0" borderId="0"/>
    <xf numFmtId="0" fontId="1" fillId="0" borderId="0"/>
    <xf numFmtId="170" fontId="8" fillId="0" borderId="0"/>
    <xf numFmtId="170" fontId="8" fillId="0" borderId="0"/>
    <xf numFmtId="170" fontId="1" fillId="0" borderId="0"/>
    <xf numFmtId="0" fontId="1" fillId="0" borderId="0"/>
    <xf numFmtId="170" fontId="8" fillId="0" borderId="0"/>
    <xf numFmtId="170" fontId="8" fillId="0" borderId="0"/>
    <xf numFmtId="170" fontId="1" fillId="0" borderId="0"/>
    <xf numFmtId="0" fontId="2" fillId="0" borderId="0">
      <alignment vertical="top"/>
    </xf>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1" fontId="2" fillId="0" borderId="0">
      <alignment vertical="top"/>
    </xf>
    <xf numFmtId="170" fontId="1" fillId="0" borderId="0"/>
    <xf numFmtId="170" fontId="8"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8" fillId="0" borderId="0"/>
    <xf numFmtId="0" fontId="2" fillId="0" borderId="0"/>
    <xf numFmtId="170" fontId="8" fillId="0" borderId="0"/>
    <xf numFmtId="170" fontId="8" fillId="0" borderId="0"/>
    <xf numFmtId="170" fontId="2" fillId="0" borderId="0"/>
    <xf numFmtId="0" fontId="1" fillId="0" borderId="0"/>
    <xf numFmtId="170" fontId="8" fillId="0" borderId="0"/>
    <xf numFmtId="170" fontId="8" fillId="0" borderId="0"/>
    <xf numFmtId="170" fontId="1" fillId="0" borderId="0"/>
    <xf numFmtId="0" fontId="1" fillId="0" borderId="0"/>
    <xf numFmtId="170" fontId="8" fillId="0" borderId="0"/>
    <xf numFmtId="170" fontId="8" fillId="0" borderId="0"/>
    <xf numFmtId="170" fontId="1"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1" fontId="2" fillId="0" borderId="0"/>
    <xf numFmtId="0" fontId="8" fillId="0" borderId="0"/>
    <xf numFmtId="170" fontId="8"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2" fillId="0" borderId="0"/>
    <xf numFmtId="170" fontId="2" fillId="0" borderId="0"/>
    <xf numFmtId="0" fontId="1" fillId="0" borderId="0"/>
    <xf numFmtId="0" fontId="1" fillId="0" borderId="0"/>
    <xf numFmtId="170" fontId="1" fillId="0" borderId="0"/>
    <xf numFmtId="171" fontId="2" fillId="0" borderId="0">
      <alignment vertical="top"/>
    </xf>
    <xf numFmtId="170" fontId="1" fillId="0" borderId="0"/>
    <xf numFmtId="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1" fontId="2" fillId="0" borderId="0">
      <alignment vertical="top"/>
    </xf>
    <xf numFmtId="0" fontId="2" fillId="0" borderId="0">
      <alignment vertical="top"/>
    </xf>
    <xf numFmtId="170" fontId="8"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0" fontId="2" fillId="0" borderId="0">
      <alignment vertical="top"/>
    </xf>
    <xf numFmtId="170" fontId="1" fillId="0" borderId="0"/>
    <xf numFmtId="0" fontId="1" fillId="0" borderId="0"/>
    <xf numFmtId="170" fontId="1"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1" fontId="2" fillId="0" borderId="0">
      <alignment vertical="top"/>
    </xf>
    <xf numFmtId="0" fontId="2" fillId="0" borderId="0">
      <alignment vertical="top"/>
    </xf>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1" fontId="2" fillId="0" borderId="0">
      <alignment vertical="top"/>
    </xf>
    <xf numFmtId="0" fontId="8"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8" fillId="0" borderId="0"/>
    <xf numFmtId="170" fontId="8" fillId="0" borderId="0"/>
    <xf numFmtId="170" fontId="1"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1" fontId="5" fillId="0" borderId="0"/>
    <xf numFmtId="0" fontId="2" fillId="0" borderId="0">
      <alignment vertical="top"/>
    </xf>
    <xf numFmtId="0" fontId="8"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170" fontId="8" fillId="12" borderId="16" applyNumberFormat="0" applyFont="0" applyAlignment="0" applyProtection="0"/>
    <xf numFmtId="0" fontId="1" fillId="4" borderId="4" applyNumberFormat="0" applyFont="0" applyAlignment="0" applyProtection="0"/>
    <xf numFmtId="0" fontId="1" fillId="0" borderId="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170" fontId="8" fillId="12" borderId="16" applyNumberFormat="0" applyFont="0" applyAlignment="0" applyProtection="0"/>
    <xf numFmtId="0" fontId="1" fillId="4" borderId="4" applyNumberFormat="0" applyFont="0" applyAlignment="0" applyProtection="0"/>
    <xf numFmtId="0" fontId="1" fillId="0" borderId="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170" fontId="8" fillId="12" borderId="16" applyNumberFormat="0" applyFont="0" applyAlignment="0" applyProtection="0"/>
    <xf numFmtId="0" fontId="1" fillId="4" borderId="4" applyNumberFormat="0" applyFont="0" applyAlignment="0" applyProtection="0"/>
    <xf numFmtId="0" fontId="1" fillId="0" borderId="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170" fontId="8" fillId="12" borderId="16" applyNumberFormat="0" applyFont="0" applyAlignment="0" applyProtection="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0" borderId="0"/>
    <xf numFmtId="0" fontId="1" fillId="0" borderId="0"/>
    <xf numFmtId="0" fontId="8" fillId="12" borderId="16" applyNumberFormat="0" applyFont="0" applyAlignment="0" applyProtection="0"/>
    <xf numFmtId="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0" fontId="8" fillId="12" borderId="16" applyNumberFormat="0" applyFont="0" applyAlignment="0" applyProtection="0"/>
    <xf numFmtId="0" fontId="1" fillId="0" borderId="0"/>
    <xf numFmtId="0" fontId="8" fillId="12" borderId="16" applyNumberFormat="0" applyFont="0" applyAlignment="0" applyProtection="0"/>
    <xf numFmtId="0" fontId="1" fillId="0" borderId="0"/>
    <xf numFmtId="171" fontId="35" fillId="12" borderId="16" applyNumberFormat="0" applyFont="0" applyAlignment="0" applyProtection="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0" borderId="0"/>
    <xf numFmtId="0" fontId="1" fillId="0" borderId="0"/>
    <xf numFmtId="170" fontId="8" fillId="12" borderId="16" applyNumberFormat="0" applyFont="0" applyAlignment="0" applyProtection="0"/>
    <xf numFmtId="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170" fontId="8" fillId="12" borderId="16" applyNumberFormat="0" applyFont="0" applyAlignment="0" applyProtection="0"/>
    <xf numFmtId="0" fontId="1" fillId="0" borderId="0"/>
    <xf numFmtId="171" fontId="35" fillId="12" borderId="16" applyNumberFormat="0" applyFont="0" applyAlignment="0" applyProtection="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0" borderId="0"/>
    <xf numFmtId="0" fontId="1" fillId="0" borderId="0"/>
    <xf numFmtId="170" fontId="8" fillId="12" borderId="16" applyNumberFormat="0" applyFont="0" applyAlignment="0" applyProtection="0"/>
    <xf numFmtId="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170" fontId="8" fillId="12" borderId="16" applyNumberFormat="0" applyFont="0" applyAlignment="0" applyProtection="0"/>
    <xf numFmtId="0" fontId="1" fillId="4" borderId="4" applyNumberFormat="0" applyFont="0" applyAlignment="0" applyProtection="0"/>
    <xf numFmtId="0" fontId="1" fillId="0" borderId="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170" fontId="8" fillId="12" borderId="16" applyNumberFormat="0" applyFont="0" applyAlignment="0" applyProtection="0"/>
    <xf numFmtId="0" fontId="1" fillId="4" borderId="4" applyNumberFormat="0" applyFont="0" applyAlignment="0" applyProtection="0"/>
    <xf numFmtId="0" fontId="1" fillId="0" borderId="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170" fontId="8" fillId="12" borderId="16" applyNumberFormat="0" applyFont="0" applyAlignment="0" applyProtection="0"/>
    <xf numFmtId="0" fontId="1" fillId="4" borderId="4" applyNumberFormat="0" applyFont="0" applyAlignment="0" applyProtection="0"/>
    <xf numFmtId="0" fontId="1" fillId="0" borderId="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170" fontId="8" fillId="12" borderId="16" applyNumberFormat="0" applyFont="0" applyAlignment="0" applyProtection="0"/>
    <xf numFmtId="0" fontId="1" fillId="4" borderId="4" applyNumberFormat="0" applyFont="0" applyAlignment="0" applyProtection="0"/>
    <xf numFmtId="0" fontId="1" fillId="0" borderId="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170" fontId="8" fillId="12" borderId="16" applyNumberFormat="0" applyFont="0" applyAlignment="0" applyProtection="0"/>
    <xf numFmtId="0" fontId="1" fillId="4" borderId="4" applyNumberFormat="0" applyFont="0" applyAlignment="0" applyProtection="0"/>
    <xf numFmtId="0" fontId="1" fillId="0" borderId="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170" fontId="8" fillId="12" borderId="16" applyNumberFormat="0" applyFont="0" applyAlignment="0" applyProtection="0"/>
    <xf numFmtId="0" fontId="1" fillId="4" borderId="4" applyNumberFormat="0" applyFont="0" applyAlignment="0" applyProtection="0"/>
    <xf numFmtId="0" fontId="1" fillId="0" borderId="0"/>
    <xf numFmtId="0" fontId="1" fillId="0" borderId="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2" fillId="12" borderId="16" applyNumberFormat="0" applyFont="0" applyAlignment="0" applyProtection="0"/>
    <xf numFmtId="0" fontId="1" fillId="0" borderId="0"/>
    <xf numFmtId="0" fontId="1" fillId="0" borderId="0"/>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39" fillId="0" borderId="0" applyNumberFormat="0" applyProtection="0">
      <alignment horizontal="left"/>
    </xf>
    <xf numFmtId="0" fontId="1" fillId="0" borderId="0"/>
    <xf numFmtId="0" fontId="1" fillId="0" borderId="0"/>
    <xf numFmtId="0" fontId="40" fillId="17" borderId="17" applyNumberFormat="0" applyAlignment="0" applyProtection="0"/>
    <xf numFmtId="0" fontId="40" fillId="17" borderId="17" applyNumberFormat="0" applyAlignment="0" applyProtection="0"/>
    <xf numFmtId="0" fontId="1" fillId="0" borderId="0"/>
    <xf numFmtId="174" fontId="41" fillId="29" borderId="0">
      <alignment horizontal="center"/>
    </xf>
    <xf numFmtId="0" fontId="1" fillId="0" borderId="0"/>
    <xf numFmtId="174" fontId="42" fillId="31" borderId="5"/>
    <xf numFmtId="0" fontId="1" fillId="0" borderId="0"/>
    <xf numFmtId="174" fontId="43" fillId="0" borderId="0" applyBorder="0">
      <alignment horizontal="centerContinuous"/>
    </xf>
    <xf numFmtId="0" fontId="1" fillId="0" borderId="0"/>
    <xf numFmtId="174" fontId="44" fillId="0" borderId="0" applyBorder="0">
      <alignment horizontal="centerContinuous"/>
    </xf>
    <xf numFmtId="0" fontId="1" fillId="0" borderId="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9" fontId="2" fillId="0" borderId="0" applyFont="0" applyFill="0" applyBorder="0" applyAlignment="0" applyProtection="0"/>
    <xf numFmtId="0" fontId="1" fillId="0" borderId="0"/>
    <xf numFmtId="9" fontId="35" fillId="0" borderId="0" applyFont="0" applyFill="0" applyBorder="0" applyAlignment="0" applyProtection="0"/>
    <xf numFmtId="0" fontId="1" fillId="0" borderId="0"/>
    <xf numFmtId="9" fontId="2" fillId="0" borderId="0" applyFont="0" applyFill="0" applyBorder="0" applyAlignment="0" applyProtection="0"/>
    <xf numFmtId="0" fontId="1" fillId="0" borderId="0"/>
    <xf numFmtId="9" fontId="2"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8" fillId="0" borderId="0" applyFont="0" applyFill="0" applyBorder="0" applyAlignment="0" applyProtection="0"/>
    <xf numFmtId="9" fontId="6" fillId="0" borderId="0" applyFont="0" applyFill="0" applyBorder="0" applyAlignment="0" applyProtection="0"/>
    <xf numFmtId="0" fontId="1" fillId="0" borderId="0"/>
    <xf numFmtId="9" fontId="2" fillId="0" borderId="0" applyFont="0" applyFill="0" applyBorder="0" applyAlignment="0" applyProtection="0"/>
    <xf numFmtId="0" fontId="1" fillId="0" borderId="0"/>
    <xf numFmtId="0" fontId="1" fillId="0" borderId="0"/>
    <xf numFmtId="9" fontId="8" fillId="0" borderId="0" applyFont="0" applyFill="0" applyBorder="0" applyAlignment="0" applyProtection="0"/>
    <xf numFmtId="9" fontId="2" fillId="0" borderId="0" applyFont="0" applyFill="0" applyBorder="0" applyAlignment="0" applyProtection="0"/>
    <xf numFmtId="0" fontId="1" fillId="0" borderId="0"/>
    <xf numFmtId="9" fontId="2"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2" fillId="0" borderId="0" applyFont="0" applyFill="0" applyBorder="0" applyAlignment="0" applyProtection="0"/>
    <xf numFmtId="0" fontId="1" fillId="0" borderId="0"/>
    <xf numFmtId="0" fontId="1" fillId="0" borderId="0"/>
    <xf numFmtId="170" fontId="39" fillId="0" borderId="0" applyNumberFormat="0" applyFont="0" applyFill="0" applyBorder="0" applyAlignment="0" applyProtection="0">
      <alignment horizontal="left"/>
    </xf>
    <xf numFmtId="0" fontId="1" fillId="0" borderId="0"/>
    <xf numFmtId="170" fontId="39" fillId="0" borderId="0" applyNumberFormat="0" applyFont="0" applyFill="0" applyBorder="0" applyAlignment="0" applyProtection="0">
      <alignment horizontal="left"/>
    </xf>
    <xf numFmtId="0" fontId="1" fillId="0" borderId="0"/>
    <xf numFmtId="170" fontId="39" fillId="0" borderId="0" applyNumberFormat="0" applyFont="0" applyFill="0" applyBorder="0" applyAlignment="0" applyProtection="0">
      <alignment horizontal="left"/>
    </xf>
    <xf numFmtId="0" fontId="1" fillId="0" borderId="0"/>
    <xf numFmtId="170" fontId="39" fillId="0" borderId="0" applyNumberFormat="0" applyFont="0" applyFill="0" applyBorder="0" applyAlignment="0" applyProtection="0">
      <alignment horizontal="left"/>
    </xf>
    <xf numFmtId="0" fontId="1" fillId="0" borderId="0"/>
    <xf numFmtId="171" fontId="39" fillId="0" borderId="0" applyNumberFormat="0" applyFont="0" applyFill="0" applyBorder="0" applyAlignment="0" applyProtection="0">
      <alignment horizontal="left"/>
    </xf>
    <xf numFmtId="0" fontId="39" fillId="0" borderId="0" applyNumberFormat="0" applyFont="0" applyFill="0" applyBorder="0" applyAlignment="0" applyProtection="0">
      <alignment horizontal="left"/>
    </xf>
    <xf numFmtId="0" fontId="1" fillId="0" borderId="0"/>
    <xf numFmtId="15" fontId="39" fillId="0" borderId="0" applyFont="0" applyFill="0" applyBorder="0" applyAlignment="0" applyProtection="0"/>
    <xf numFmtId="0" fontId="1" fillId="0" borderId="0"/>
    <xf numFmtId="4" fontId="39" fillId="0" borderId="0" applyFont="0" applyFill="0" applyBorder="0" applyAlignment="0" applyProtection="0"/>
    <xf numFmtId="0" fontId="1" fillId="0" borderId="0"/>
    <xf numFmtId="0" fontId="1" fillId="0" borderId="0"/>
    <xf numFmtId="170" fontId="45" fillId="0" borderId="18">
      <alignment horizontal="center"/>
    </xf>
    <xf numFmtId="0" fontId="1" fillId="0" borderId="0"/>
    <xf numFmtId="170" fontId="45" fillId="0" borderId="18">
      <alignment horizontal="center"/>
    </xf>
    <xf numFmtId="0" fontId="1" fillId="0" borderId="0"/>
    <xf numFmtId="170" fontId="45" fillId="0" borderId="18">
      <alignment horizontal="center"/>
    </xf>
    <xf numFmtId="0" fontId="1" fillId="0" borderId="0"/>
    <xf numFmtId="170" fontId="45" fillId="0" borderId="18">
      <alignment horizontal="center"/>
    </xf>
    <xf numFmtId="0" fontId="1" fillId="0" borderId="0"/>
    <xf numFmtId="171" fontId="45" fillId="0" borderId="18">
      <alignment horizontal="center"/>
    </xf>
    <xf numFmtId="0" fontId="45" fillId="0" borderId="18">
      <alignment horizontal="center"/>
    </xf>
    <xf numFmtId="0" fontId="1" fillId="0" borderId="0"/>
    <xf numFmtId="3" fontId="39" fillId="0" borderId="0" applyFont="0" applyFill="0" applyBorder="0" applyAlignment="0" applyProtection="0"/>
    <xf numFmtId="0" fontId="1" fillId="0" borderId="0"/>
    <xf numFmtId="0" fontId="1" fillId="0" borderId="0"/>
    <xf numFmtId="170" fontId="39" fillId="32" borderId="0" applyNumberFormat="0" applyFont="0" applyBorder="0" applyAlignment="0" applyProtection="0"/>
    <xf numFmtId="0" fontId="1" fillId="0" borderId="0"/>
    <xf numFmtId="170" fontId="39" fillId="32" borderId="0" applyNumberFormat="0" applyFont="0" applyBorder="0" applyAlignment="0" applyProtection="0"/>
    <xf numFmtId="0" fontId="1" fillId="0" borderId="0"/>
    <xf numFmtId="170" fontId="39" fillId="32" borderId="0" applyNumberFormat="0" applyFont="0" applyBorder="0" applyAlignment="0" applyProtection="0"/>
    <xf numFmtId="0" fontId="1" fillId="0" borderId="0"/>
    <xf numFmtId="170" fontId="39" fillId="32" borderId="0" applyNumberFormat="0" applyFont="0" applyBorder="0" applyAlignment="0" applyProtection="0"/>
    <xf numFmtId="0" fontId="1" fillId="0" borderId="0"/>
    <xf numFmtId="171" fontId="39" fillId="32" borderId="0" applyNumberFormat="0" applyFont="0" applyBorder="0" applyAlignment="0" applyProtection="0"/>
    <xf numFmtId="0" fontId="39" fillId="32" borderId="0" applyNumberFormat="0" applyFont="0" applyBorder="0" applyAlignment="0" applyProtection="0"/>
    <xf numFmtId="0" fontId="1" fillId="0" borderId="0"/>
    <xf numFmtId="0" fontId="1" fillId="0" borderId="0"/>
    <xf numFmtId="3" fontId="2" fillId="0" borderId="0" applyFont="0" applyFill="0" applyBorder="0" applyAlignment="0" applyProtection="0"/>
    <xf numFmtId="0" fontId="1" fillId="0" borderId="0"/>
    <xf numFmtId="3" fontId="2" fillId="0" borderId="0" applyFont="0" applyFill="0" applyBorder="0" applyAlignment="0" applyProtection="0"/>
    <xf numFmtId="0" fontId="1" fillId="0" borderId="0"/>
    <xf numFmtId="3" fontId="2" fillId="0" borderId="0" applyFont="0" applyFill="0" applyBorder="0" applyAlignment="0" applyProtection="0"/>
    <xf numFmtId="0" fontId="1" fillId="0" borderId="0"/>
    <xf numFmtId="3" fontId="2" fillId="0" borderId="0" applyFont="0" applyFill="0" applyBorder="0" applyAlignment="0" applyProtection="0"/>
    <xf numFmtId="3" fontId="2" fillId="0" borderId="0" applyFont="0" applyFill="0" applyBorder="0" applyAlignment="0" applyProtection="0"/>
    <xf numFmtId="0" fontId="1" fillId="0" borderId="0"/>
    <xf numFmtId="0" fontId="1" fillId="0" borderId="0"/>
    <xf numFmtId="0" fontId="1" fillId="0" borderId="0"/>
    <xf numFmtId="0" fontId="40" fillId="17" borderId="17" applyNumberFormat="0" applyAlignment="0" applyProtection="0"/>
    <xf numFmtId="0" fontId="40" fillId="17" borderId="17" applyNumberFormat="0" applyAlignment="0" applyProtection="0"/>
    <xf numFmtId="0" fontId="1" fillId="0" borderId="0"/>
    <xf numFmtId="0" fontId="40" fillId="17" borderId="17" applyNumberFormat="0" applyAlignment="0" applyProtection="0"/>
    <xf numFmtId="0" fontId="1" fillId="0" borderId="0"/>
    <xf numFmtId="0" fontId="40" fillId="17" borderId="17" applyNumberFormat="0" applyAlignment="0" applyProtection="0"/>
    <xf numFmtId="0" fontId="1" fillId="0" borderId="0"/>
    <xf numFmtId="0" fontId="40" fillId="17" borderId="17" applyNumberFormat="0" applyAlignment="0" applyProtection="0"/>
    <xf numFmtId="0" fontId="1" fillId="0" borderId="0"/>
    <xf numFmtId="0" fontId="40" fillId="17" borderId="17" applyNumberFormat="0" applyAlignment="0" applyProtection="0"/>
    <xf numFmtId="0" fontId="1" fillId="0" borderId="0"/>
    <xf numFmtId="0" fontId="40" fillId="17" borderId="17" applyNumberFormat="0" applyAlignment="0" applyProtection="0"/>
    <xf numFmtId="0" fontId="40" fillId="17" borderId="17" applyNumberFormat="0" applyAlignment="0" applyProtection="0"/>
    <xf numFmtId="0" fontId="1" fillId="0" borderId="0"/>
    <xf numFmtId="0" fontId="1" fillId="0" borderId="0"/>
    <xf numFmtId="0" fontId="40" fillId="17" borderId="17" applyNumberFormat="0" applyAlignment="0" applyProtection="0"/>
    <xf numFmtId="0" fontId="40" fillId="17" borderId="17" applyNumberFormat="0" applyAlignment="0" applyProtection="0"/>
    <xf numFmtId="0" fontId="1" fillId="0" borderId="0"/>
    <xf numFmtId="0" fontId="1" fillId="0" borderId="0"/>
    <xf numFmtId="0" fontId="40" fillId="17" borderId="17" applyNumberFormat="0" applyAlignment="0" applyProtection="0"/>
    <xf numFmtId="0" fontId="40" fillId="17" borderId="17" applyNumberFormat="0" applyAlignment="0" applyProtection="0"/>
    <xf numFmtId="0" fontId="1" fillId="0" borderId="0"/>
    <xf numFmtId="0" fontId="40" fillId="17" borderId="17" applyNumberFormat="0" applyAlignment="0" applyProtection="0"/>
    <xf numFmtId="0" fontId="1" fillId="0" borderId="0"/>
    <xf numFmtId="0" fontId="40" fillId="17" borderId="17" applyNumberFormat="0" applyAlignment="0" applyProtection="0"/>
    <xf numFmtId="0" fontId="1" fillId="0" borderId="0"/>
    <xf numFmtId="0" fontId="40" fillId="17" borderId="17" applyNumberFormat="0" applyAlignment="0" applyProtection="0"/>
    <xf numFmtId="0" fontId="1" fillId="0" borderId="0"/>
    <xf numFmtId="0" fontId="40" fillId="17" borderId="17" applyNumberFormat="0" applyAlignment="0" applyProtection="0"/>
    <xf numFmtId="0" fontId="1" fillId="0" borderId="0"/>
    <xf numFmtId="0" fontId="40" fillId="17" borderId="17" applyNumberFormat="0" applyAlignment="0" applyProtection="0"/>
    <xf numFmtId="0" fontId="1" fillId="0" borderId="0"/>
    <xf numFmtId="170" fontId="46" fillId="0" borderId="0" applyNumberFormat="0" applyFill="0" applyBorder="0" applyAlignment="0" applyProtection="0"/>
    <xf numFmtId="0" fontId="1" fillId="0" borderId="0"/>
    <xf numFmtId="0" fontId="1" fillId="0" borderId="0"/>
    <xf numFmtId="0" fontId="1" fillId="0" borderId="0"/>
    <xf numFmtId="169" fontId="2" fillId="0" borderId="0">
      <alignment horizontal="left" wrapText="1"/>
    </xf>
    <xf numFmtId="0" fontId="1" fillId="0" borderId="0"/>
    <xf numFmtId="169" fontId="2" fillId="0" borderId="0">
      <alignment horizontal="left" wrapText="1"/>
    </xf>
    <xf numFmtId="0" fontId="1" fillId="0" borderId="0"/>
    <xf numFmtId="169" fontId="2" fillId="0" borderId="0">
      <alignment horizontal="left" wrapText="1"/>
    </xf>
    <xf numFmtId="0" fontId="1" fillId="0" borderId="0"/>
    <xf numFmtId="169" fontId="2" fillId="0" borderId="0">
      <alignment horizontal="left" wrapText="1"/>
    </xf>
    <xf numFmtId="169" fontId="2" fillId="0" borderId="0">
      <alignment horizontal="left" wrapText="1"/>
    </xf>
    <xf numFmtId="0" fontId="1" fillId="0" borderId="0"/>
    <xf numFmtId="174" fontId="5" fillId="0" borderId="0" applyNumberFormat="0" applyBorder="0" applyAlignment="0"/>
    <xf numFmtId="0" fontId="1" fillId="0" borderId="0"/>
    <xf numFmtId="174" fontId="47" fillId="0" borderId="0" applyNumberFormat="0" applyBorder="0" applyAlignment="0"/>
    <xf numFmtId="0" fontId="1" fillId="0" borderId="0"/>
    <xf numFmtId="174" fontId="48" fillId="0" borderId="0" applyNumberFormat="0" applyBorder="0" applyAlignment="0"/>
    <xf numFmtId="0" fontId="1" fillId="0" borderId="0"/>
    <xf numFmtId="174" fontId="49" fillId="0" borderId="0" applyNumberFormat="0" applyBorder="0" applyAlignment="0"/>
    <xf numFmtId="0" fontId="1" fillId="0" borderId="0"/>
    <xf numFmtId="174" fontId="50" fillId="0" borderId="0" applyNumberFormat="0" applyBorder="0" applyAlignment="0"/>
    <xf numFmtId="0" fontId="1" fillId="0" borderId="0"/>
    <xf numFmtId="174" fontId="5" fillId="0" borderId="0" applyNumberFormat="0" applyBorder="0" applyAlignment="0"/>
    <xf numFmtId="0" fontId="1" fillId="0" borderId="0"/>
    <xf numFmtId="174" fontId="49" fillId="0" borderId="0" applyNumberFormat="0" applyBorder="0" applyAlignment="0"/>
    <xf numFmtId="0" fontId="1" fillId="0" borderId="0"/>
    <xf numFmtId="174" fontId="51" fillId="17" borderId="0" applyNumberFormat="0" applyBorder="0" applyAlignment="0"/>
    <xf numFmtId="0" fontId="1" fillId="0" borderId="0"/>
    <xf numFmtId="174" fontId="48" fillId="17" borderId="0" applyNumberFormat="0" applyBorder="0" applyAlignment="0"/>
    <xf numFmtId="0" fontId="1" fillId="0" borderId="0"/>
    <xf numFmtId="0" fontId="1" fillId="0" borderId="0"/>
    <xf numFmtId="0" fontId="1" fillId="0" borderId="0"/>
    <xf numFmtId="0" fontId="52" fillId="0" borderId="0" applyNumberFormat="0" applyFill="0" applyBorder="0" applyAlignment="0" applyProtection="0"/>
    <xf numFmtId="0" fontId="52" fillId="0" borderId="0" applyNumberFormat="0" applyFill="0" applyBorder="0" applyAlignment="0" applyProtection="0"/>
    <xf numFmtId="0" fontId="1" fillId="0" borderId="0"/>
    <xf numFmtId="0" fontId="52" fillId="0" borderId="0" applyNumberFormat="0" applyFill="0" applyBorder="0" applyAlignment="0" applyProtection="0"/>
    <xf numFmtId="0" fontId="1" fillId="0" borderId="0"/>
    <xf numFmtId="0" fontId="52" fillId="0" borderId="0" applyNumberFormat="0" applyFill="0" applyBorder="0" applyAlignment="0" applyProtection="0"/>
    <xf numFmtId="0" fontId="1" fillId="0" borderId="0"/>
    <xf numFmtId="0" fontId="52" fillId="0" borderId="0" applyNumberFormat="0" applyFill="0" applyBorder="0" applyAlignment="0" applyProtection="0"/>
    <xf numFmtId="0" fontId="1" fillId="0" borderId="0"/>
    <xf numFmtId="0" fontId="52" fillId="0" borderId="0" applyNumberFormat="0" applyFill="0" applyBorder="0" applyAlignment="0" applyProtection="0"/>
    <xf numFmtId="0" fontId="1" fillId="0" borderId="0"/>
    <xf numFmtId="0" fontId="52" fillId="0" borderId="0" applyNumberFormat="0" applyFill="0" applyBorder="0" applyAlignment="0" applyProtection="0"/>
    <xf numFmtId="0" fontId="52" fillId="0" borderId="0" applyNumberFormat="0" applyFill="0" applyBorder="0" applyAlignment="0" applyProtection="0"/>
    <xf numFmtId="0" fontId="1" fillId="0" borderId="0"/>
    <xf numFmtId="0" fontId="1" fillId="0" borderId="0"/>
    <xf numFmtId="0" fontId="52" fillId="0" borderId="0" applyNumberFormat="0" applyFill="0" applyBorder="0" applyAlignment="0" applyProtection="0"/>
    <xf numFmtId="0" fontId="52" fillId="0" borderId="0" applyNumberFormat="0" applyFill="0" applyBorder="0" applyAlignment="0" applyProtection="0"/>
    <xf numFmtId="0" fontId="1" fillId="0" borderId="0"/>
    <xf numFmtId="0" fontId="1" fillId="0" borderId="0"/>
    <xf numFmtId="0" fontId="52" fillId="0" borderId="0" applyNumberFormat="0" applyFill="0" applyBorder="0" applyAlignment="0" applyProtection="0"/>
    <xf numFmtId="0" fontId="52" fillId="0" borderId="0" applyNumberFormat="0" applyFill="0" applyBorder="0" applyAlignment="0" applyProtection="0"/>
    <xf numFmtId="0" fontId="1" fillId="0" borderId="0"/>
    <xf numFmtId="0" fontId="52" fillId="0" borderId="0" applyNumberFormat="0" applyFill="0" applyBorder="0" applyAlignment="0" applyProtection="0"/>
    <xf numFmtId="0" fontId="1" fillId="0" borderId="0"/>
    <xf numFmtId="0" fontId="52" fillId="0" borderId="0" applyNumberFormat="0" applyFill="0" applyBorder="0" applyAlignment="0" applyProtection="0"/>
    <xf numFmtId="0" fontId="1" fillId="0" borderId="0"/>
    <xf numFmtId="0" fontId="52" fillId="0" borderId="0" applyNumberFormat="0" applyFill="0" applyBorder="0" applyAlignment="0" applyProtection="0"/>
    <xf numFmtId="0" fontId="1" fillId="0" borderId="0"/>
    <xf numFmtId="0" fontId="52" fillId="0" borderId="0" applyNumberFormat="0" applyFill="0" applyBorder="0" applyAlignment="0" applyProtection="0"/>
    <xf numFmtId="0" fontId="1" fillId="0" borderId="0"/>
    <xf numFmtId="0" fontId="52" fillId="0" borderId="0" applyNumberFormat="0" applyFill="0" applyBorder="0" applyAlignment="0" applyProtection="0"/>
    <xf numFmtId="0" fontId="1" fillId="0" borderId="0"/>
    <xf numFmtId="0" fontId="1" fillId="0" borderId="0"/>
    <xf numFmtId="0" fontId="1" fillId="0" borderId="0"/>
    <xf numFmtId="0" fontId="26" fillId="0" borderId="0" applyNumberFormat="0" applyFill="0" applyBorder="0" applyAlignment="0" applyProtection="0"/>
    <xf numFmtId="0" fontId="26" fillId="0" borderId="0" applyNumberFormat="0" applyFill="0" applyBorder="0" applyAlignment="0" applyProtection="0"/>
    <xf numFmtId="0" fontId="1" fillId="0" borderId="0"/>
    <xf numFmtId="0" fontId="26" fillId="0" borderId="0" applyNumberFormat="0" applyFill="0" applyBorder="0" applyAlignment="0" applyProtection="0"/>
    <xf numFmtId="0" fontId="1" fillId="0" borderId="0"/>
    <xf numFmtId="0" fontId="26" fillId="0" borderId="0" applyNumberFormat="0" applyFill="0" applyBorder="0" applyAlignment="0" applyProtection="0"/>
    <xf numFmtId="0" fontId="1" fillId="0" borderId="0"/>
    <xf numFmtId="0" fontId="26" fillId="0" borderId="0" applyNumberFormat="0" applyFill="0" applyBorder="0" applyAlignment="0" applyProtection="0"/>
    <xf numFmtId="0" fontId="1" fillId="0" borderId="0"/>
    <xf numFmtId="0" fontId="26" fillId="0" borderId="0" applyNumberFormat="0" applyFill="0" applyBorder="0" applyAlignment="0" applyProtection="0"/>
    <xf numFmtId="0" fontId="1" fillId="0" borderId="0"/>
    <xf numFmtId="0" fontId="26" fillId="0" borderId="0" applyNumberFormat="0" applyFill="0" applyBorder="0" applyAlignment="0" applyProtection="0"/>
    <xf numFmtId="0" fontId="26" fillId="0" borderId="0" applyNumberFormat="0" applyFill="0" applyBorder="0" applyAlignment="0" applyProtection="0"/>
    <xf numFmtId="0" fontId="1" fillId="0" borderId="0"/>
    <xf numFmtId="0" fontId="1" fillId="0" borderId="0"/>
    <xf numFmtId="0" fontId="26" fillId="0" borderId="0" applyNumberFormat="0" applyFill="0" applyBorder="0" applyAlignment="0" applyProtection="0"/>
    <xf numFmtId="0" fontId="26" fillId="0" borderId="0" applyNumberFormat="0" applyFill="0" applyBorder="0" applyAlignment="0" applyProtection="0"/>
    <xf numFmtId="0" fontId="1" fillId="0" borderId="0"/>
    <xf numFmtId="0" fontId="1" fillId="0" borderId="0"/>
    <xf numFmtId="0" fontId="26" fillId="0" borderId="0" applyNumberFormat="0" applyFill="0" applyBorder="0" applyAlignment="0" applyProtection="0"/>
    <xf numFmtId="0" fontId="26" fillId="0" borderId="0" applyNumberFormat="0" applyFill="0" applyBorder="0" applyAlignment="0" applyProtection="0"/>
    <xf numFmtId="0" fontId="1" fillId="0" borderId="0"/>
    <xf numFmtId="0" fontId="26" fillId="0" borderId="0" applyNumberFormat="0" applyFill="0" applyBorder="0" applyAlignment="0" applyProtection="0"/>
    <xf numFmtId="0" fontId="1" fillId="0" borderId="0"/>
    <xf numFmtId="0" fontId="26" fillId="0" borderId="0" applyNumberFormat="0" applyFill="0" applyBorder="0" applyAlignment="0" applyProtection="0"/>
    <xf numFmtId="0" fontId="1" fillId="0" borderId="0"/>
    <xf numFmtId="0" fontId="26" fillId="0" borderId="0" applyNumberFormat="0" applyFill="0" applyBorder="0" applyAlignment="0" applyProtection="0"/>
    <xf numFmtId="0" fontId="1" fillId="0" borderId="0"/>
    <xf numFmtId="0" fontId="26" fillId="0" borderId="0" applyNumberFormat="0" applyFill="0" applyBorder="0" applyAlignment="0" applyProtection="0"/>
    <xf numFmtId="0" fontId="1" fillId="0" borderId="0"/>
    <xf numFmtId="0" fontId="26" fillId="0" borderId="0" applyNumberFormat="0" applyFill="0" applyBorder="0" applyAlignment="0" applyProtection="0"/>
    <xf numFmtId="0" fontId="1" fillId="0" borderId="0"/>
    <xf numFmtId="174" fontId="53" fillId="0" borderId="0" applyFill="0" applyBorder="0" applyProtection="0">
      <alignment horizontal="left" vertical="top"/>
    </xf>
    <xf numFmtId="0" fontId="1" fillId="0" borderId="0"/>
    <xf numFmtId="0" fontId="1" fillId="0" borderId="0"/>
    <xf numFmtId="0" fontId="46" fillId="0" borderId="0" applyNumberFormat="0" applyFill="0" applyBorder="0" applyAlignment="0" applyProtection="0"/>
    <xf numFmtId="0" fontId="46" fillId="0" borderId="0" applyNumberFormat="0" applyFill="0" applyBorder="0" applyAlignment="0" applyProtection="0"/>
    <xf numFmtId="0" fontId="1" fillId="0" borderId="0"/>
    <xf numFmtId="0" fontId="1" fillId="0" borderId="0"/>
    <xf numFmtId="0" fontId="1" fillId="0" borderId="0"/>
    <xf numFmtId="0" fontId="31" fillId="0" borderId="12" applyNumberFormat="0" applyFill="0" applyAlignment="0" applyProtection="0"/>
    <xf numFmtId="0" fontId="31" fillId="0" borderId="12" applyNumberFormat="0" applyFill="0" applyAlignment="0" applyProtection="0"/>
    <xf numFmtId="0" fontId="1" fillId="0" borderId="0"/>
    <xf numFmtId="0" fontId="31" fillId="0" borderId="12" applyNumberFormat="0" applyFill="0" applyAlignment="0" applyProtection="0"/>
    <xf numFmtId="0" fontId="1" fillId="0" borderId="0"/>
    <xf numFmtId="0" fontId="31" fillId="0" borderId="12" applyNumberFormat="0" applyFill="0" applyAlignment="0" applyProtection="0"/>
    <xf numFmtId="0" fontId="1" fillId="0" borderId="0"/>
    <xf numFmtId="0" fontId="31" fillId="0" borderId="12" applyNumberFormat="0" applyFill="0" applyAlignment="0" applyProtection="0"/>
    <xf numFmtId="0" fontId="1" fillId="0" borderId="0"/>
    <xf numFmtId="0" fontId="31" fillId="0" borderId="12" applyNumberFormat="0" applyFill="0" applyAlignment="0" applyProtection="0"/>
    <xf numFmtId="0" fontId="1" fillId="0" borderId="0"/>
    <xf numFmtId="0" fontId="31" fillId="0" borderId="12" applyNumberFormat="0" applyFill="0" applyAlignment="0" applyProtection="0"/>
    <xf numFmtId="0" fontId="31" fillId="0" borderId="12" applyNumberFormat="0" applyFill="0" applyAlignment="0" applyProtection="0"/>
    <xf numFmtId="0" fontId="1" fillId="0" borderId="0"/>
    <xf numFmtId="0" fontId="1" fillId="0" borderId="0"/>
    <xf numFmtId="0" fontId="31" fillId="0" borderId="12" applyNumberFormat="0" applyFill="0" applyAlignment="0" applyProtection="0"/>
    <xf numFmtId="0" fontId="31" fillId="0" borderId="12" applyNumberFormat="0" applyFill="0" applyAlignment="0" applyProtection="0"/>
    <xf numFmtId="0" fontId="1" fillId="0" borderId="0"/>
    <xf numFmtId="0" fontId="1" fillId="0" borderId="0"/>
    <xf numFmtId="0" fontId="31" fillId="0" borderId="12" applyNumberFormat="0" applyFill="0" applyAlignment="0" applyProtection="0"/>
    <xf numFmtId="0" fontId="31" fillId="0" borderId="12" applyNumberFormat="0" applyFill="0" applyAlignment="0" applyProtection="0"/>
    <xf numFmtId="0" fontId="1" fillId="0" borderId="0"/>
    <xf numFmtId="0" fontId="31" fillId="0" borderId="12" applyNumberFormat="0" applyFill="0" applyAlignment="0" applyProtection="0"/>
    <xf numFmtId="0" fontId="1" fillId="0" borderId="0"/>
    <xf numFmtId="0" fontId="31" fillId="0" borderId="12" applyNumberFormat="0" applyFill="0" applyAlignment="0" applyProtection="0"/>
    <xf numFmtId="0" fontId="1" fillId="0" borderId="0"/>
    <xf numFmtId="0" fontId="31" fillId="0" borderId="12" applyNumberFormat="0" applyFill="0" applyAlignment="0" applyProtection="0"/>
    <xf numFmtId="0" fontId="1" fillId="0" borderId="0"/>
    <xf numFmtId="0" fontId="31" fillId="0" borderId="12" applyNumberFormat="0" applyFill="0" applyAlignment="0" applyProtection="0"/>
    <xf numFmtId="0" fontId="1" fillId="0" borderId="0"/>
    <xf numFmtId="0" fontId="31" fillId="0" borderId="12" applyNumberFormat="0" applyFill="0" applyAlignment="0" applyProtection="0"/>
    <xf numFmtId="0" fontId="1" fillId="0" borderId="0"/>
    <xf numFmtId="0" fontId="46" fillId="0" borderId="0" applyNumberFormat="0" applyFill="0" applyBorder="0" applyAlignment="0" applyProtection="0"/>
    <xf numFmtId="0" fontId="1" fillId="0" borderId="0"/>
    <xf numFmtId="0" fontId="46" fillId="0" borderId="0" applyNumberFormat="0" applyFill="0" applyBorder="0" applyAlignment="0" applyProtection="0"/>
    <xf numFmtId="0" fontId="1" fillId="0" borderId="0"/>
    <xf numFmtId="0" fontId="1" fillId="0" borderId="0"/>
    <xf numFmtId="0" fontId="1" fillId="0" borderId="0"/>
    <xf numFmtId="0" fontId="32" fillId="0" borderId="13" applyNumberFormat="0" applyFill="0" applyAlignment="0" applyProtection="0"/>
    <xf numFmtId="0" fontId="32" fillId="0" borderId="13" applyNumberFormat="0" applyFill="0" applyAlignment="0" applyProtection="0"/>
    <xf numFmtId="0" fontId="1" fillId="0" borderId="0"/>
    <xf numFmtId="0" fontId="32" fillId="0" borderId="13" applyNumberFormat="0" applyFill="0" applyAlignment="0" applyProtection="0"/>
    <xf numFmtId="0" fontId="1" fillId="0" borderId="0"/>
    <xf numFmtId="0" fontId="32" fillId="0" borderId="13" applyNumberFormat="0" applyFill="0" applyAlignment="0" applyProtection="0"/>
    <xf numFmtId="0" fontId="1" fillId="0" borderId="0"/>
    <xf numFmtId="0" fontId="32" fillId="0" borderId="13" applyNumberFormat="0" applyFill="0" applyAlignment="0" applyProtection="0"/>
    <xf numFmtId="0" fontId="1" fillId="0" borderId="0"/>
    <xf numFmtId="0" fontId="32" fillId="0" borderId="13" applyNumberFormat="0" applyFill="0" applyAlignment="0" applyProtection="0"/>
    <xf numFmtId="0" fontId="1" fillId="0" borderId="0"/>
    <xf numFmtId="0" fontId="32" fillId="0" borderId="13" applyNumberFormat="0" applyFill="0" applyAlignment="0" applyProtection="0"/>
    <xf numFmtId="0" fontId="32" fillId="0" borderId="13" applyNumberFormat="0" applyFill="0" applyAlignment="0" applyProtection="0"/>
    <xf numFmtId="0" fontId="1" fillId="0" borderId="0"/>
    <xf numFmtId="0" fontId="1" fillId="0" borderId="0"/>
    <xf numFmtId="0" fontId="32" fillId="0" borderId="13" applyNumberFormat="0" applyFill="0" applyAlignment="0" applyProtection="0"/>
    <xf numFmtId="0" fontId="32" fillId="0" borderId="13" applyNumberFormat="0" applyFill="0" applyAlignment="0" applyProtection="0"/>
    <xf numFmtId="0" fontId="1" fillId="0" borderId="0"/>
    <xf numFmtId="0" fontId="1" fillId="0" borderId="0"/>
    <xf numFmtId="0" fontId="32" fillId="0" borderId="13" applyNumberFormat="0" applyFill="0" applyAlignment="0" applyProtection="0"/>
    <xf numFmtId="0" fontId="32" fillId="0" borderId="13" applyNumberFormat="0" applyFill="0" applyAlignment="0" applyProtection="0"/>
    <xf numFmtId="0" fontId="1" fillId="0" borderId="0"/>
    <xf numFmtId="0" fontId="32" fillId="0" borderId="13" applyNumberFormat="0" applyFill="0" applyAlignment="0" applyProtection="0"/>
    <xf numFmtId="0" fontId="1" fillId="0" borderId="0"/>
    <xf numFmtId="0" fontId="32" fillId="0" borderId="13" applyNumberFormat="0" applyFill="0" applyAlignment="0" applyProtection="0"/>
    <xf numFmtId="0" fontId="1" fillId="0" borderId="0"/>
    <xf numFmtId="0" fontId="32" fillId="0" borderId="13" applyNumberFormat="0" applyFill="0" applyAlignment="0" applyProtection="0"/>
    <xf numFmtId="0" fontId="1" fillId="0" borderId="0"/>
    <xf numFmtId="0" fontId="32" fillId="0" borderId="13" applyNumberFormat="0" applyFill="0" applyAlignment="0" applyProtection="0"/>
    <xf numFmtId="0" fontId="1" fillId="0" borderId="0"/>
    <xf numFmtId="0" fontId="32" fillId="0" borderId="13" applyNumberFormat="0" applyFill="0" applyAlignment="0" applyProtection="0"/>
    <xf numFmtId="0" fontId="1" fillId="0" borderId="0"/>
    <xf numFmtId="0" fontId="1" fillId="0" borderId="0"/>
    <xf numFmtId="0" fontId="1" fillId="0" borderId="0"/>
    <xf numFmtId="0" fontId="24" fillId="0" borderId="14" applyNumberFormat="0" applyFill="0" applyAlignment="0" applyProtection="0"/>
    <xf numFmtId="0" fontId="24" fillId="0" borderId="14" applyNumberFormat="0" applyFill="0" applyAlignment="0" applyProtection="0"/>
    <xf numFmtId="0" fontId="1" fillId="0" borderId="0"/>
    <xf numFmtId="0" fontId="24" fillId="0" borderId="14" applyNumberFormat="0" applyFill="0" applyAlignment="0" applyProtection="0"/>
    <xf numFmtId="0" fontId="1" fillId="0" borderId="0"/>
    <xf numFmtId="0" fontId="24" fillId="0" borderId="14" applyNumberFormat="0" applyFill="0" applyAlignment="0" applyProtection="0"/>
    <xf numFmtId="0" fontId="1" fillId="0" borderId="0"/>
    <xf numFmtId="0" fontId="24" fillId="0" borderId="14" applyNumberFormat="0" applyFill="0" applyAlignment="0" applyProtection="0"/>
    <xf numFmtId="0" fontId="1" fillId="0" borderId="0"/>
    <xf numFmtId="0" fontId="24" fillId="0" borderId="14" applyNumberFormat="0" applyFill="0" applyAlignment="0" applyProtection="0"/>
    <xf numFmtId="0" fontId="1" fillId="0" borderId="0"/>
    <xf numFmtId="0" fontId="24" fillId="0" borderId="14" applyNumberFormat="0" applyFill="0" applyAlignment="0" applyProtection="0"/>
    <xf numFmtId="0" fontId="24" fillId="0" borderId="14" applyNumberFormat="0" applyFill="0" applyAlignment="0" applyProtection="0"/>
    <xf numFmtId="0" fontId="1" fillId="0" borderId="0"/>
    <xf numFmtId="0" fontId="1" fillId="0" borderId="0"/>
    <xf numFmtId="0" fontId="24" fillId="0" borderId="14" applyNumberFormat="0" applyFill="0" applyAlignment="0" applyProtection="0"/>
    <xf numFmtId="0" fontId="24" fillId="0" borderId="14" applyNumberFormat="0" applyFill="0" applyAlignment="0" applyProtection="0"/>
    <xf numFmtId="0" fontId="1" fillId="0" borderId="0"/>
    <xf numFmtId="0" fontId="1" fillId="0" borderId="0"/>
    <xf numFmtId="0" fontId="24" fillId="0" borderId="14" applyNumberFormat="0" applyFill="0" applyAlignment="0" applyProtection="0"/>
    <xf numFmtId="0" fontId="24" fillId="0" borderId="14" applyNumberFormat="0" applyFill="0" applyAlignment="0" applyProtection="0"/>
    <xf numFmtId="0" fontId="1" fillId="0" borderId="0"/>
    <xf numFmtId="0" fontId="24" fillId="0" borderId="14" applyNumberFormat="0" applyFill="0" applyAlignment="0" applyProtection="0"/>
    <xf numFmtId="0" fontId="1" fillId="0" borderId="0"/>
    <xf numFmtId="0" fontId="24" fillId="0" borderId="14" applyNumberFormat="0" applyFill="0" applyAlignment="0" applyProtection="0"/>
    <xf numFmtId="0" fontId="1" fillId="0" borderId="0"/>
    <xf numFmtId="0" fontId="24" fillId="0" borderId="14" applyNumberFormat="0" applyFill="0" applyAlignment="0" applyProtection="0"/>
    <xf numFmtId="0" fontId="1" fillId="0" borderId="0"/>
    <xf numFmtId="0" fontId="24" fillId="0" borderId="14" applyNumberFormat="0" applyFill="0" applyAlignment="0" applyProtection="0"/>
    <xf numFmtId="0" fontId="1" fillId="0" borderId="0"/>
    <xf numFmtId="0" fontId="24" fillId="0" borderId="14" applyNumberFormat="0" applyFill="0" applyAlignment="0" applyProtection="0"/>
    <xf numFmtId="0" fontId="1" fillId="0" borderId="0"/>
    <xf numFmtId="0" fontId="1" fillId="0" borderId="0"/>
    <xf numFmtId="0" fontId="1" fillId="0" borderId="0"/>
    <xf numFmtId="0" fontId="46" fillId="0" borderId="0" applyNumberFormat="0" applyFill="0" applyBorder="0" applyAlignment="0" applyProtection="0"/>
    <xf numFmtId="0" fontId="46" fillId="0" borderId="0" applyNumberFormat="0" applyFill="0" applyBorder="0" applyAlignment="0" applyProtection="0"/>
    <xf numFmtId="0" fontId="1" fillId="0" borderId="0"/>
    <xf numFmtId="0" fontId="46" fillId="0" borderId="0" applyNumberFormat="0" applyFill="0" applyBorder="0" applyAlignment="0" applyProtection="0"/>
    <xf numFmtId="0" fontId="1" fillId="0" borderId="0"/>
    <xf numFmtId="0" fontId="46" fillId="0" borderId="0" applyNumberFormat="0" applyFill="0" applyBorder="0" applyAlignment="0" applyProtection="0"/>
    <xf numFmtId="0" fontId="1" fillId="0" borderId="0"/>
    <xf numFmtId="0" fontId="46" fillId="0" borderId="0" applyNumberFormat="0" applyFill="0" applyBorder="0" applyAlignment="0" applyProtection="0"/>
    <xf numFmtId="0" fontId="1" fillId="0" borderId="0"/>
    <xf numFmtId="0" fontId="46" fillId="0" borderId="0" applyNumberFormat="0" applyFill="0" applyBorder="0" applyAlignment="0" applyProtection="0"/>
    <xf numFmtId="0" fontId="1" fillId="0" borderId="0"/>
    <xf numFmtId="0" fontId="46" fillId="0" borderId="0" applyNumberFormat="0" applyFill="0" applyBorder="0" applyAlignment="0" applyProtection="0"/>
    <xf numFmtId="0" fontId="46" fillId="0" borderId="0" applyNumberFormat="0" applyFill="0" applyBorder="0" applyAlignment="0" applyProtection="0"/>
    <xf numFmtId="0" fontId="1" fillId="0" borderId="0"/>
    <xf numFmtId="0" fontId="1" fillId="0" borderId="0"/>
    <xf numFmtId="0" fontId="46" fillId="0" borderId="0" applyNumberFormat="0" applyFill="0" applyBorder="0" applyAlignment="0" applyProtection="0"/>
    <xf numFmtId="0" fontId="46" fillId="0" borderId="0" applyNumberFormat="0" applyFill="0" applyBorder="0" applyAlignment="0" applyProtection="0"/>
    <xf numFmtId="0" fontId="1" fillId="0" borderId="0"/>
    <xf numFmtId="0" fontId="1" fillId="0" borderId="0"/>
    <xf numFmtId="0" fontId="46" fillId="0" borderId="0" applyNumberFormat="0" applyFill="0" applyBorder="0" applyAlignment="0" applyProtection="0"/>
    <xf numFmtId="0" fontId="46" fillId="0" borderId="0" applyNumberFormat="0" applyFill="0" applyBorder="0" applyAlignment="0" applyProtection="0"/>
    <xf numFmtId="0" fontId="1" fillId="0" borderId="0"/>
    <xf numFmtId="0" fontId="46" fillId="0" borderId="0" applyNumberFormat="0" applyFill="0" applyBorder="0" applyAlignment="0" applyProtection="0"/>
    <xf numFmtId="0" fontId="1" fillId="0" borderId="0"/>
    <xf numFmtId="0" fontId="46" fillId="0" borderId="0" applyNumberFormat="0" applyFill="0" applyBorder="0" applyAlignment="0" applyProtection="0"/>
    <xf numFmtId="0" fontId="1" fillId="0" borderId="0"/>
    <xf numFmtId="0" fontId="46" fillId="0" borderId="0" applyNumberFormat="0" applyFill="0" applyBorder="0" applyAlignment="0" applyProtection="0"/>
    <xf numFmtId="0" fontId="1" fillId="0" borderId="0"/>
    <xf numFmtId="0" fontId="54" fillId="0" borderId="19" applyNumberFormat="0" applyFill="0" applyAlignment="0" applyProtection="0"/>
    <xf numFmtId="0" fontId="1" fillId="0" borderId="0"/>
    <xf numFmtId="0" fontId="1" fillId="0" borderId="0"/>
    <xf numFmtId="0" fontId="54" fillId="0" borderId="19" applyNumberFormat="0" applyFill="0" applyAlignment="0" applyProtection="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1" fillId="0" borderId="0"/>
    <xf numFmtId="0" fontId="54" fillId="0" borderId="19" applyNumberFormat="0" applyFill="0" applyAlignment="0" applyProtection="0"/>
    <xf numFmtId="0" fontId="54" fillId="0" borderId="19" applyNumberFormat="0" applyFill="0" applyAlignment="0" applyProtection="0"/>
    <xf numFmtId="0" fontId="1" fillId="0" borderId="0"/>
    <xf numFmtId="0" fontId="1" fillId="0" borderId="0"/>
    <xf numFmtId="0" fontId="54" fillId="0" borderId="19" applyNumberFormat="0" applyFill="0" applyAlignment="0" applyProtection="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1" fillId="0" borderId="0"/>
    <xf numFmtId="37" fontId="28" fillId="33" borderId="0" applyNumberFormat="0" applyBorder="0" applyAlignment="0" applyProtection="0"/>
    <xf numFmtId="0" fontId="1" fillId="0" borderId="0"/>
    <xf numFmtId="37" fontId="28" fillId="33" borderId="0" applyNumberFormat="0" applyBorder="0" applyAlignment="0" applyProtection="0"/>
    <xf numFmtId="0" fontId="1" fillId="0" borderId="0"/>
    <xf numFmtId="37" fontId="28" fillId="33" borderId="0" applyNumberFormat="0" applyBorder="0" applyAlignment="0" applyProtection="0"/>
    <xf numFmtId="0" fontId="1" fillId="0" borderId="0"/>
    <xf numFmtId="37" fontId="28" fillId="33" borderId="0" applyNumberFormat="0" applyBorder="0" applyAlignment="0" applyProtection="0"/>
    <xf numFmtId="0" fontId="1" fillId="0" borderId="0"/>
    <xf numFmtId="37" fontId="28" fillId="33" borderId="0" applyNumberFormat="0" applyBorder="0" applyAlignment="0" applyProtection="0"/>
    <xf numFmtId="0" fontId="1" fillId="0" borderId="0"/>
    <xf numFmtId="37" fontId="28" fillId="33" borderId="0" applyNumberFormat="0" applyBorder="0" applyAlignment="0" applyProtection="0"/>
    <xf numFmtId="37" fontId="28" fillId="33" borderId="0" applyNumberFormat="0" applyBorder="0" applyAlignment="0" applyProtection="0"/>
    <xf numFmtId="0" fontId="1" fillId="0" borderId="0"/>
    <xf numFmtId="37" fontId="28" fillId="33" borderId="0" applyNumberFormat="0" applyBorder="0" applyAlignment="0" applyProtection="0"/>
    <xf numFmtId="0" fontId="1" fillId="0" borderId="0"/>
    <xf numFmtId="37" fontId="28" fillId="33" borderId="0" applyNumberFormat="0" applyBorder="0" applyAlignment="0" applyProtection="0"/>
    <xf numFmtId="0" fontId="1" fillId="0" borderId="0"/>
    <xf numFmtId="37" fontId="28" fillId="33" borderId="0" applyNumberFormat="0" applyBorder="0" applyAlignment="0" applyProtection="0"/>
    <xf numFmtId="0" fontId="1" fillId="0" borderId="0"/>
    <xf numFmtId="37" fontId="28" fillId="33" borderId="0" applyNumberFormat="0" applyBorder="0" applyAlignment="0" applyProtection="0"/>
    <xf numFmtId="0" fontId="1" fillId="0" borderId="0"/>
    <xf numFmtId="37" fontId="28" fillId="33" borderId="0" applyNumberFormat="0" applyBorder="0" applyAlignment="0" applyProtection="0"/>
    <xf numFmtId="0" fontId="1" fillId="0" borderId="0"/>
    <xf numFmtId="37" fontId="28" fillId="33" borderId="0" applyNumberFormat="0" applyBorder="0" applyAlignment="0" applyProtection="0"/>
    <xf numFmtId="0" fontId="1" fillId="0" borderId="0"/>
    <xf numFmtId="37" fontId="28" fillId="33" borderId="0" applyNumberFormat="0" applyBorder="0" applyAlignment="0" applyProtection="0"/>
    <xf numFmtId="0" fontId="1" fillId="0" borderId="0"/>
    <xf numFmtId="37" fontId="28" fillId="33" borderId="0" applyNumberFormat="0" applyBorder="0" applyAlignment="0" applyProtection="0"/>
    <xf numFmtId="0" fontId="1" fillId="0" borderId="0"/>
    <xf numFmtId="0" fontId="1" fillId="0" borderId="0"/>
    <xf numFmtId="0" fontId="1" fillId="0" borderId="0"/>
    <xf numFmtId="37" fontId="28" fillId="0" borderId="0"/>
    <xf numFmtId="0" fontId="1" fillId="0" borderId="0"/>
    <xf numFmtId="37" fontId="28" fillId="0" borderId="0"/>
    <xf numFmtId="0" fontId="1" fillId="0" borderId="0"/>
    <xf numFmtId="37" fontId="28"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0" fontId="1" fillId="0" borderId="0"/>
    <xf numFmtId="37" fontId="28" fillId="0" borderId="0"/>
    <xf numFmtId="0" fontId="1" fillId="0" borderId="0"/>
    <xf numFmtId="37" fontId="28" fillId="0" borderId="0"/>
    <xf numFmtId="0" fontId="1" fillId="0" borderId="0"/>
    <xf numFmtId="37" fontId="28"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0" fontId="1" fillId="0" borderId="0"/>
    <xf numFmtId="37" fontId="28" fillId="0" borderId="0"/>
    <xf numFmtId="0" fontId="1" fillId="0" borderId="0"/>
    <xf numFmtId="37" fontId="28" fillId="0" borderId="0"/>
    <xf numFmtId="0" fontId="1" fillId="0" borderId="0"/>
    <xf numFmtId="37" fontId="28"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0" fontId="1" fillId="0" borderId="0"/>
    <xf numFmtId="37" fontId="28" fillId="0" borderId="0"/>
    <xf numFmtId="0" fontId="1" fillId="0" borderId="0"/>
    <xf numFmtId="37" fontId="28" fillId="0" borderId="0"/>
    <xf numFmtId="0" fontId="1" fillId="0" borderId="0"/>
    <xf numFmtId="37" fontId="28"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0" fontId="1" fillId="0" borderId="0"/>
    <xf numFmtId="37" fontId="28" fillId="0" borderId="0"/>
    <xf numFmtId="0" fontId="1" fillId="0" borderId="0"/>
    <xf numFmtId="37" fontId="28" fillId="0" borderId="0"/>
    <xf numFmtId="0" fontId="1" fillId="0" borderId="0"/>
    <xf numFmtId="37" fontId="28"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37" fontId="28" fillId="0" borderId="0"/>
    <xf numFmtId="0" fontId="1" fillId="0" borderId="0"/>
    <xf numFmtId="3" fontId="55" fillId="0" borderId="15" applyProtection="0"/>
    <xf numFmtId="0" fontId="1" fillId="0" borderId="0"/>
    <xf numFmtId="0" fontId="1" fillId="0" borderId="0"/>
    <xf numFmtId="0" fontId="1" fillId="0" borderId="0"/>
    <xf numFmtId="0" fontId="1" fillId="0" borderId="0"/>
    <xf numFmtId="0" fontId="52" fillId="0" borderId="0" applyNumberFormat="0" applyFill="0" applyBorder="0" applyAlignment="0" applyProtection="0"/>
    <xf numFmtId="0" fontId="52" fillId="0" borderId="0" applyNumberForma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cellStyleXfs>
  <cellXfs count="305">
    <xf numFmtId="0" fontId="0" fillId="0" borderId="0" xfId="0"/>
    <xf numFmtId="0" fontId="56" fillId="0" borderId="0" xfId="0" applyFont="1" applyAlignment="1">
      <alignment horizontal="right"/>
    </xf>
    <xf numFmtId="3" fontId="56" fillId="0" borderId="0" xfId="0" applyNumberFormat="1" applyFont="1" applyAlignment="1">
      <alignment horizontal="right" vertical="center"/>
    </xf>
    <xf numFmtId="1" fontId="56" fillId="0" borderId="0" xfId="0" applyNumberFormat="1" applyFont="1" applyAlignment="1">
      <alignment horizontal="right"/>
    </xf>
    <xf numFmtId="0" fontId="57" fillId="2" borderId="0" xfId="0" applyFont="1" applyFill="1" applyAlignment="1">
      <alignment vertical="center"/>
    </xf>
    <xf numFmtId="0" fontId="57" fillId="2" borderId="0" xfId="0" applyFont="1" applyFill="1" applyBorder="1" applyAlignment="1">
      <alignment vertical="center"/>
    </xf>
    <xf numFmtId="4" fontId="57" fillId="2" borderId="0" xfId="0" applyNumberFormat="1" applyFont="1" applyFill="1" applyAlignment="1">
      <alignment vertical="center"/>
    </xf>
    <xf numFmtId="194" fontId="57" fillId="2" borderId="0" xfId="0" applyNumberFormat="1" applyFont="1" applyFill="1" applyAlignment="1">
      <alignment vertical="center"/>
    </xf>
    <xf numFmtId="194" fontId="57" fillId="2" borderId="0" xfId="0" applyNumberFormat="1" applyFont="1" applyFill="1" applyBorder="1" applyAlignment="1">
      <alignment vertical="center"/>
    </xf>
    <xf numFmtId="0" fontId="58" fillId="2" borderId="0" xfId="0" applyFont="1" applyFill="1"/>
    <xf numFmtId="0" fontId="59" fillId="2" borderId="0" xfId="0" applyFont="1" applyFill="1" applyAlignment="1">
      <alignment vertical="center"/>
    </xf>
    <xf numFmtId="0" fontId="59" fillId="2" borderId="0" xfId="0" applyFont="1" applyFill="1" applyBorder="1" applyAlignment="1">
      <alignment vertical="center"/>
    </xf>
    <xf numFmtId="4" fontId="59" fillId="2" borderId="0" xfId="0" applyNumberFormat="1" applyFont="1" applyFill="1" applyAlignment="1">
      <alignment vertical="center"/>
    </xf>
    <xf numFmtId="194" fontId="59" fillId="2" borderId="0" xfId="0" applyNumberFormat="1" applyFont="1" applyFill="1" applyAlignment="1">
      <alignment vertical="center"/>
    </xf>
    <xf numFmtId="194" fontId="59" fillId="2" borderId="0" xfId="0" applyNumberFormat="1" applyFont="1" applyFill="1" applyBorder="1" applyAlignment="1">
      <alignment vertical="center"/>
    </xf>
    <xf numFmtId="0" fontId="60" fillId="0" borderId="0" xfId="0" applyFont="1" applyFill="1" applyBorder="1" applyAlignment="1">
      <alignment horizontal="center" vertical="center" wrapText="1"/>
    </xf>
    <xf numFmtId="0" fontId="58" fillId="2" borderId="0" xfId="0" applyFont="1" applyFill="1" applyAlignment="1">
      <alignment vertical="center"/>
    </xf>
    <xf numFmtId="4" fontId="60" fillId="0" borderId="0" xfId="0" applyNumberFormat="1" applyFont="1" applyFill="1" applyBorder="1" applyAlignment="1">
      <alignment horizontal="center" vertical="center" wrapText="1"/>
    </xf>
    <xf numFmtId="194" fontId="60" fillId="0" borderId="0" xfId="0" applyNumberFormat="1" applyFont="1" applyFill="1" applyBorder="1" applyAlignment="1">
      <alignment horizontal="center" vertical="center" wrapText="1"/>
    </xf>
    <xf numFmtId="0" fontId="60" fillId="0" borderId="0" xfId="0" applyFont="1" applyFill="1" applyBorder="1" applyAlignment="1">
      <alignment horizontal="center" vertical="center"/>
    </xf>
    <xf numFmtId="0" fontId="61" fillId="0" borderId="0" xfId="0" applyFont="1" applyFill="1" applyBorder="1" applyAlignment="1">
      <alignment vertical="center"/>
    </xf>
    <xf numFmtId="4" fontId="58" fillId="2" borderId="0" xfId="0" applyNumberFormat="1" applyFont="1" applyFill="1"/>
    <xf numFmtId="0" fontId="63" fillId="2" borderId="0" xfId="0" applyFont="1" applyFill="1" applyAlignment="1">
      <alignment vertical="center"/>
    </xf>
    <xf numFmtId="0" fontId="63" fillId="2" borderId="0" xfId="0" applyFont="1" applyFill="1" applyBorder="1" applyAlignment="1">
      <alignment vertical="center"/>
    </xf>
    <xf numFmtId="4" fontId="62" fillId="2" borderId="0" xfId="0" applyNumberFormat="1" applyFont="1" applyFill="1" applyAlignment="1">
      <alignment vertical="center"/>
    </xf>
    <xf numFmtId="194" fontId="62" fillId="2" borderId="0" xfId="0" applyNumberFormat="1" applyFont="1" applyFill="1" applyAlignment="1">
      <alignment vertical="center"/>
    </xf>
    <xf numFmtId="194" fontId="62" fillId="2" borderId="0" xfId="0" applyNumberFormat="1" applyFont="1" applyFill="1" applyBorder="1" applyAlignment="1">
      <alignment vertical="center"/>
    </xf>
    <xf numFmtId="0" fontId="62" fillId="2" borderId="0" xfId="0" applyFont="1" applyFill="1" applyAlignment="1">
      <alignment vertical="center"/>
    </xf>
    <xf numFmtId="0" fontId="62" fillId="2" borderId="0" xfId="0" applyFont="1" applyFill="1" applyBorder="1" applyAlignment="1">
      <alignment vertical="center"/>
    </xf>
    <xf numFmtId="0" fontId="58" fillId="2" borderId="0" xfId="0" applyFont="1" applyFill="1" applyBorder="1"/>
    <xf numFmtId="194" fontId="58" fillId="2" borderId="0" xfId="0" applyNumberFormat="1" applyFont="1" applyFill="1"/>
    <xf numFmtId="194" fontId="58" fillId="2" borderId="0" xfId="0" applyNumberFormat="1" applyFont="1" applyFill="1" applyBorder="1"/>
    <xf numFmtId="0" fontId="62" fillId="2" borderId="0" xfId="0" applyFont="1" applyFill="1"/>
    <xf numFmtId="4" fontId="61" fillId="0" borderId="0" xfId="0" applyNumberFormat="1" applyFont="1" applyFill="1" applyBorder="1" applyAlignment="1">
      <alignment vertical="center"/>
    </xf>
    <xf numFmtId="0" fontId="65" fillId="0" borderId="0" xfId="0" applyFont="1" applyFill="1" applyBorder="1" applyAlignment="1">
      <alignment vertical="center"/>
    </xf>
    <xf numFmtId="194" fontId="65" fillId="0" borderId="0" xfId="0" applyNumberFormat="1" applyFont="1" applyFill="1" applyBorder="1" applyAlignment="1">
      <alignment horizontal="center" vertical="center"/>
    </xf>
    <xf numFmtId="0" fontId="65" fillId="0" borderId="0" xfId="0" applyFont="1" applyFill="1" applyBorder="1" applyAlignment="1">
      <alignment horizontal="center" vertical="center"/>
    </xf>
    <xf numFmtId="194" fontId="66" fillId="0" borderId="0" xfId="0" applyNumberFormat="1" applyFont="1" applyFill="1" applyBorder="1" applyAlignment="1">
      <alignment horizontal="center" vertical="center"/>
    </xf>
    <xf numFmtId="0" fontId="66" fillId="0" borderId="0" xfId="0" applyFont="1" applyFill="1" applyBorder="1" applyAlignment="1">
      <alignment vertical="center"/>
    </xf>
    <xf numFmtId="166" fontId="65" fillId="0" borderId="0" xfId="0" applyNumberFormat="1" applyFont="1" applyFill="1" applyBorder="1" applyAlignment="1">
      <alignment horizontal="center" vertical="center"/>
    </xf>
    <xf numFmtId="168" fontId="65" fillId="0" borderId="0" xfId="0" applyNumberFormat="1" applyFont="1" applyFill="1" applyBorder="1" applyAlignment="1">
      <alignment horizontal="center" vertical="center"/>
    </xf>
    <xf numFmtId="0" fontId="61" fillId="0" borderId="0" xfId="0" applyFont="1" applyFill="1" applyBorder="1" applyAlignment="1">
      <alignment horizontal="center" vertical="center"/>
    </xf>
    <xf numFmtId="4" fontId="61" fillId="0" borderId="0" xfId="0" applyNumberFormat="1" applyFont="1" applyFill="1" applyBorder="1" applyAlignment="1">
      <alignment horizontal="center" vertical="center"/>
    </xf>
    <xf numFmtId="194" fontId="61" fillId="0" borderId="0" xfId="0" applyNumberFormat="1" applyFont="1" applyFill="1" applyBorder="1" applyAlignment="1">
      <alignment horizontal="center" vertical="center"/>
    </xf>
    <xf numFmtId="0" fontId="65" fillId="0" borderId="0" xfId="0" applyFont="1" applyFill="1" applyBorder="1"/>
    <xf numFmtId="4" fontId="65" fillId="0" borderId="0" xfId="0" applyNumberFormat="1" applyFont="1" applyFill="1" applyBorder="1"/>
    <xf numFmtId="194" fontId="65" fillId="0" borderId="0" xfId="0" applyNumberFormat="1" applyFont="1" applyFill="1" applyBorder="1"/>
    <xf numFmtId="0" fontId="61" fillId="0" borderId="0" xfId="0" applyFont="1" applyFill="1" applyBorder="1"/>
    <xf numFmtId="0" fontId="65" fillId="0" borderId="0" xfId="0" applyFont="1" applyFill="1" applyBorder="1" applyAlignment="1">
      <alignment horizontal="left" vertical="center"/>
    </xf>
    <xf numFmtId="0" fontId="65" fillId="0" borderId="0" xfId="0" applyFont="1" applyFill="1" applyBorder="1" applyAlignment="1">
      <alignment vertical="center" wrapText="1"/>
    </xf>
    <xf numFmtId="0" fontId="66" fillId="0" borderId="0" xfId="0" applyFont="1" applyFill="1" applyBorder="1" applyAlignment="1">
      <alignment vertical="center" wrapText="1"/>
    </xf>
    <xf numFmtId="0" fontId="67" fillId="0" borderId="0" xfId="0" applyFont="1" applyFill="1" applyBorder="1" applyAlignment="1">
      <alignment horizontal="center" vertical="center" wrapText="1"/>
    </xf>
    <xf numFmtId="4" fontId="67" fillId="0" borderId="21" xfId="0" applyNumberFormat="1" applyFont="1" applyFill="1" applyBorder="1" applyAlignment="1">
      <alignment horizontal="center" vertical="center" wrapText="1"/>
    </xf>
    <xf numFmtId="194" fontId="67" fillId="0" borderId="21" xfId="0" applyNumberFormat="1" applyFont="1" applyFill="1" applyBorder="1" applyAlignment="1">
      <alignment horizontal="center" vertical="center" wrapText="1"/>
    </xf>
    <xf numFmtId="0" fontId="68" fillId="34" borderId="0" xfId="0" applyFont="1" applyFill="1" applyBorder="1" applyAlignment="1">
      <alignment horizontal="center" vertical="center"/>
    </xf>
    <xf numFmtId="4" fontId="68" fillId="34" borderId="0" xfId="0" applyNumberFormat="1" applyFont="1" applyFill="1" applyBorder="1" applyAlignment="1">
      <alignment horizontal="center" vertical="center"/>
    </xf>
    <xf numFmtId="0" fontId="64" fillId="3" borderId="0" xfId="0" applyFont="1" applyFill="1" applyBorder="1" applyAlignment="1">
      <alignment horizontal="center" vertical="center"/>
    </xf>
    <xf numFmtId="4" fontId="64" fillId="3" borderId="0" xfId="0" applyNumberFormat="1" applyFont="1" applyFill="1" applyBorder="1" applyAlignment="1">
      <alignment horizontal="center" vertical="center"/>
    </xf>
    <xf numFmtId="0" fontId="67" fillId="35" borderId="21" xfId="0" applyFont="1" applyFill="1" applyBorder="1" applyAlignment="1">
      <alignment horizontal="center" vertical="center" wrapText="1"/>
    </xf>
    <xf numFmtId="0" fontId="60" fillId="35" borderId="0" xfId="0" applyFont="1" applyFill="1" applyBorder="1" applyAlignment="1">
      <alignment horizontal="center" vertical="center" wrapText="1"/>
    </xf>
    <xf numFmtId="0" fontId="61" fillId="35" borderId="0" xfId="0" applyFont="1" applyFill="1" applyBorder="1" applyAlignment="1">
      <alignment vertical="center"/>
    </xf>
    <xf numFmtId="4" fontId="61" fillId="35" borderId="0" xfId="0" applyNumberFormat="1" applyFont="1" applyFill="1" applyBorder="1" applyAlignment="1">
      <alignment horizontal="center" vertical="center"/>
    </xf>
    <xf numFmtId="4" fontId="65" fillId="35" borderId="0" xfId="0" applyNumberFormat="1" applyFont="1" applyFill="1" applyBorder="1"/>
    <xf numFmtId="4" fontId="61" fillId="35" borderId="0" xfId="0" applyNumberFormat="1" applyFont="1" applyFill="1" applyBorder="1" applyAlignment="1">
      <alignment vertical="center"/>
    </xf>
    <xf numFmtId="38" fontId="66" fillId="0" borderId="0" xfId="0" applyNumberFormat="1" applyFont="1" applyFill="1" applyBorder="1" applyAlignment="1">
      <alignment horizontal="center" vertical="center"/>
    </xf>
    <xf numFmtId="38" fontId="61" fillId="0" borderId="0" xfId="0" applyNumberFormat="1" applyFont="1" applyFill="1" applyBorder="1" applyAlignment="1">
      <alignment horizontal="center" vertical="center"/>
    </xf>
    <xf numFmtId="38" fontId="61" fillId="35" borderId="0" xfId="0" applyNumberFormat="1" applyFont="1" applyFill="1" applyBorder="1" applyAlignment="1">
      <alignment horizontal="center" vertical="center"/>
    </xf>
    <xf numFmtId="38" fontId="65" fillId="0" borderId="0" xfId="0" applyNumberFormat="1" applyFont="1" applyFill="1" applyBorder="1"/>
    <xf numFmtId="38" fontId="65" fillId="35" borderId="0" xfId="0" applyNumberFormat="1" applyFont="1" applyFill="1" applyBorder="1"/>
    <xf numFmtId="38" fontId="61" fillId="0" borderId="0" xfId="0" applyNumberFormat="1" applyFont="1" applyFill="1" applyBorder="1" applyAlignment="1">
      <alignment vertical="center"/>
    </xf>
    <xf numFmtId="38" fontId="61" fillId="35" borderId="0" xfId="0" applyNumberFormat="1" applyFont="1" applyFill="1" applyBorder="1" applyAlignment="1">
      <alignment vertical="center"/>
    </xf>
    <xf numFmtId="38" fontId="64" fillId="3" borderId="0" xfId="0" applyNumberFormat="1" applyFont="1" applyFill="1" applyBorder="1" applyAlignment="1">
      <alignment horizontal="center" vertical="center"/>
    </xf>
    <xf numFmtId="38" fontId="68" fillId="34" borderId="0" xfId="0" applyNumberFormat="1" applyFont="1" applyFill="1" applyBorder="1" applyAlignment="1">
      <alignment horizontal="center" vertical="center"/>
    </xf>
    <xf numFmtId="4" fontId="65" fillId="0" borderId="0" xfId="0" applyNumberFormat="1" applyFont="1" applyFill="1" applyBorder="1" applyAlignment="1">
      <alignment vertical="center"/>
    </xf>
    <xf numFmtId="0" fontId="71" fillId="0" borderId="0" xfId="0" applyFont="1"/>
    <xf numFmtId="0" fontId="0" fillId="0" borderId="0" xfId="0" applyAlignment="1">
      <alignment horizontal="center"/>
    </xf>
    <xf numFmtId="0" fontId="0" fillId="0" borderId="0" xfId="0" applyFill="1" applyBorder="1" applyAlignment="1">
      <alignment horizontal="left" vertical="center" wrapText="1"/>
    </xf>
    <xf numFmtId="2" fontId="0" fillId="0" borderId="0" xfId="0" applyNumberFormat="1"/>
    <xf numFmtId="195" fontId="71" fillId="0" borderId="0" xfId="0" applyNumberFormat="1" applyFont="1"/>
    <xf numFmtId="196" fontId="0" fillId="0" borderId="0" xfId="0" applyNumberFormat="1"/>
    <xf numFmtId="0" fontId="0" fillId="0" borderId="0" xfId="0" applyFill="1" applyBorder="1"/>
    <xf numFmtId="0" fontId="72" fillId="0" borderId="0" xfId="0" applyFont="1" applyFill="1" applyBorder="1" applyAlignment="1">
      <alignment horizontal="center" vertical="center"/>
    </xf>
    <xf numFmtId="0" fontId="75" fillId="0" borderId="0" xfId="0" applyFont="1" applyFill="1" applyBorder="1"/>
    <xf numFmtId="0" fontId="75" fillId="0" borderId="0" xfId="0" applyFont="1" applyFill="1" applyBorder="1" applyAlignment="1">
      <alignment horizontal="center" vertical="center" wrapText="1"/>
    </xf>
    <xf numFmtId="0" fontId="75" fillId="0" borderId="0" xfId="0" applyFont="1" applyFill="1" applyBorder="1" applyAlignment="1">
      <alignment vertical="center"/>
    </xf>
    <xf numFmtId="0" fontId="77" fillId="0" borderId="21" xfId="0" applyFont="1" applyFill="1" applyBorder="1" applyAlignment="1">
      <alignment horizontal="center" vertical="center"/>
    </xf>
    <xf numFmtId="0" fontId="77" fillId="0" borderId="30" xfId="0" applyFont="1" applyFill="1" applyBorder="1" applyAlignment="1">
      <alignment horizontal="center" vertical="center"/>
    </xf>
    <xf numFmtId="0" fontId="75" fillId="0" borderId="29" xfId="0" applyFont="1" applyFill="1" applyBorder="1" applyAlignment="1">
      <alignment vertical="center"/>
    </xf>
    <xf numFmtId="0" fontId="78" fillId="0" borderId="0" xfId="0" applyFont="1" applyFill="1" applyBorder="1" applyAlignment="1">
      <alignment horizontal="left" vertical="center" wrapText="1" indent="2"/>
    </xf>
    <xf numFmtId="0" fontId="75" fillId="35" borderId="0" xfId="0" applyFont="1" applyFill="1" applyBorder="1" applyAlignment="1">
      <alignment horizontal="center" vertical="center"/>
    </xf>
    <xf numFmtId="40" fontId="0" fillId="0" borderId="29" xfId="0" applyNumberFormat="1" applyFill="1" applyBorder="1" applyAlignment="1">
      <alignment horizontal="center" vertical="center"/>
    </xf>
    <xf numFmtId="40" fontId="0" fillId="0" borderId="0" xfId="0" applyNumberFormat="1" applyFill="1" applyBorder="1" applyAlignment="1">
      <alignment horizontal="center" vertical="center"/>
    </xf>
    <xf numFmtId="40" fontId="69" fillId="35" borderId="0" xfId="0" applyNumberFormat="1" applyFont="1" applyFill="1" applyBorder="1" applyAlignment="1">
      <alignment horizontal="center" vertical="center"/>
    </xf>
    <xf numFmtId="40" fontId="78" fillId="0" borderId="0" xfId="0" applyNumberFormat="1" applyFont="1" applyFill="1" applyBorder="1" applyAlignment="1">
      <alignment horizontal="center" vertical="center"/>
    </xf>
    <xf numFmtId="40" fontId="78" fillId="35" borderId="0" xfId="0" applyNumberFormat="1" applyFont="1" applyFill="1" applyBorder="1" applyAlignment="1">
      <alignment horizontal="center" vertical="center"/>
    </xf>
    <xf numFmtId="40" fontId="0" fillId="0" borderId="29" xfId="0" applyNumberFormat="1" applyFill="1" applyBorder="1"/>
    <xf numFmtId="40" fontId="0" fillId="0" borderId="0" xfId="0" applyNumberFormat="1" applyFill="1" applyBorder="1"/>
    <xf numFmtId="40" fontId="0" fillId="0" borderId="29" xfId="0" applyNumberFormat="1" applyFill="1" applyBorder="1" applyAlignment="1">
      <alignment horizontal="center"/>
    </xf>
    <xf numFmtId="40" fontId="0" fillId="0" borderId="0" xfId="0" applyNumberFormat="1" applyFill="1" applyBorder="1" applyAlignment="1">
      <alignment horizontal="center"/>
    </xf>
    <xf numFmtId="40" fontId="0" fillId="35" borderId="0" xfId="0" applyNumberFormat="1" applyFill="1" applyBorder="1"/>
    <xf numFmtId="40" fontId="69" fillId="35" borderId="25" xfId="0" applyNumberFormat="1" applyFont="1" applyFill="1" applyBorder="1" applyAlignment="1">
      <alignment horizontal="center" vertical="center"/>
    </xf>
    <xf numFmtId="0" fontId="69" fillId="0" borderId="25" xfId="0" applyFont="1" applyFill="1" applyBorder="1" applyAlignment="1">
      <alignment horizontal="center" vertical="center" wrapText="1"/>
    </xf>
    <xf numFmtId="40" fontId="69" fillId="0" borderId="31" xfId="0" applyNumberFormat="1" applyFont="1" applyFill="1" applyBorder="1" applyAlignment="1">
      <alignment horizontal="center" vertical="center"/>
    </xf>
    <xf numFmtId="40" fontId="69" fillId="0" borderId="25" xfId="0" applyNumberFormat="1" applyFont="1" applyFill="1" applyBorder="1" applyAlignment="1">
      <alignment horizontal="center" vertical="center"/>
    </xf>
    <xf numFmtId="2" fontId="76" fillId="0" borderId="25" xfId="0" applyNumberFormat="1" applyFont="1" applyFill="1" applyBorder="1" applyAlignment="1">
      <alignment horizontal="center" vertical="center"/>
    </xf>
    <xf numFmtId="0" fontId="76" fillId="0" borderId="25" xfId="0" applyFont="1" applyFill="1" applyBorder="1" applyAlignment="1">
      <alignment horizontal="center" vertical="center"/>
    </xf>
    <xf numFmtId="0" fontId="76" fillId="35" borderId="25" xfId="0" applyFont="1" applyFill="1" applyBorder="1" applyAlignment="1">
      <alignment horizontal="center" vertical="center"/>
    </xf>
    <xf numFmtId="0" fontId="69" fillId="0" borderId="25" xfId="0" applyFont="1" applyBorder="1" applyAlignment="1">
      <alignment horizontal="center" vertical="center"/>
    </xf>
    <xf numFmtId="0" fontId="70" fillId="2" borderId="0" xfId="0" applyFont="1" applyFill="1" applyBorder="1" applyAlignment="1">
      <alignment horizontal="center" vertical="center" wrapText="1"/>
    </xf>
    <xf numFmtId="0" fontId="77" fillId="35" borderId="21" xfId="0" applyFont="1" applyFill="1" applyBorder="1" applyAlignment="1">
      <alignment horizontal="center" vertical="center"/>
    </xf>
    <xf numFmtId="0" fontId="75" fillId="35" borderId="0" xfId="0" applyFont="1" applyFill="1" applyBorder="1" applyAlignment="1">
      <alignment vertical="center"/>
    </xf>
    <xf numFmtId="40" fontId="0" fillId="35" borderId="0" xfId="0" applyNumberFormat="1" applyFill="1" applyBorder="1" applyAlignment="1">
      <alignment horizontal="center" vertical="center"/>
    </xf>
    <xf numFmtId="0" fontId="75" fillId="0" borderId="20" xfId="0" applyFont="1" applyFill="1" applyBorder="1" applyAlignment="1">
      <alignment vertical="center"/>
    </xf>
    <xf numFmtId="0" fontId="77" fillId="35" borderId="26" xfId="0" applyFont="1" applyFill="1" applyBorder="1" applyAlignment="1">
      <alignment horizontal="center" vertical="center"/>
    </xf>
    <xf numFmtId="0" fontId="75" fillId="35" borderId="27" xfId="0" applyFont="1" applyFill="1" applyBorder="1" applyAlignment="1">
      <alignment vertical="center"/>
    </xf>
    <xf numFmtId="40" fontId="0" fillId="35" borderId="27" xfId="0" applyNumberFormat="1" applyFill="1" applyBorder="1" applyAlignment="1">
      <alignment horizontal="center" vertical="center"/>
    </xf>
    <xf numFmtId="40" fontId="78" fillId="35" borderId="27" xfId="0" applyNumberFormat="1" applyFont="1" applyFill="1" applyBorder="1" applyAlignment="1">
      <alignment horizontal="center" vertical="center"/>
    </xf>
    <xf numFmtId="40" fontId="0" fillId="35" borderId="27" xfId="0" applyNumberFormat="1" applyFill="1" applyBorder="1"/>
    <xf numFmtId="40" fontId="69" fillId="35" borderId="28" xfId="0" applyNumberFormat="1" applyFont="1" applyFill="1" applyBorder="1" applyAlignment="1">
      <alignment horizontal="center" vertical="center"/>
    </xf>
    <xf numFmtId="168" fontId="72" fillId="0" borderId="0" xfId="0" applyNumberFormat="1" applyFont="1" applyFill="1" applyBorder="1" applyAlignment="1">
      <alignment horizontal="center" vertical="center" wrapText="1"/>
    </xf>
    <xf numFmtId="168" fontId="73" fillId="35" borderId="0" xfId="0" applyNumberFormat="1" applyFont="1" applyFill="1" applyBorder="1" applyAlignment="1">
      <alignment horizontal="center" vertical="center" wrapText="1"/>
    </xf>
    <xf numFmtId="40" fontId="0" fillId="0" borderId="0" xfId="0" applyNumberFormat="1"/>
    <xf numFmtId="40" fontId="0" fillId="0" borderId="0" xfId="0" applyNumberFormat="1" applyFont="1" applyFill="1" applyBorder="1" applyAlignment="1">
      <alignment horizontal="center" vertical="center"/>
    </xf>
    <xf numFmtId="4" fontId="72" fillId="0" borderId="0" xfId="0" applyNumberFormat="1" applyFont="1" applyFill="1" applyBorder="1" applyAlignment="1">
      <alignment horizontal="center" vertical="center" wrapText="1"/>
    </xf>
    <xf numFmtId="4" fontId="73" fillId="35" borderId="0" xfId="0" applyNumberFormat="1" applyFont="1" applyFill="1" applyBorder="1" applyAlignment="1">
      <alignment horizontal="center" vertical="center" wrapText="1"/>
    </xf>
    <xf numFmtId="4" fontId="0" fillId="0" borderId="0" xfId="0" applyNumberFormat="1" applyAlignment="1">
      <alignment horizontal="center" wrapText="1"/>
    </xf>
    <xf numFmtId="4" fontId="69" fillId="35" borderId="0" xfId="0" applyNumberFormat="1" applyFont="1" applyFill="1" applyAlignment="1">
      <alignment horizontal="center" wrapText="1"/>
    </xf>
    <xf numFmtId="4" fontId="0" fillId="0" borderId="25" xfId="0" applyNumberFormat="1" applyBorder="1" applyAlignment="1">
      <alignment horizontal="center" wrapText="1"/>
    </xf>
    <xf numFmtId="4" fontId="69" fillId="35" borderId="25" xfId="0" applyNumberFormat="1" applyFont="1" applyFill="1" applyBorder="1" applyAlignment="1">
      <alignment horizontal="center" wrapText="1"/>
    </xf>
    <xf numFmtId="40" fontId="78" fillId="0" borderId="29" xfId="0" applyNumberFormat="1" applyFont="1" applyFill="1" applyBorder="1" applyAlignment="1">
      <alignment horizontal="center" vertical="center"/>
    </xf>
    <xf numFmtId="168" fontId="72" fillId="35" borderId="0" xfId="0" applyNumberFormat="1" applyFont="1" applyFill="1" applyBorder="1" applyAlignment="1">
      <alignment horizontal="center" vertical="center" wrapText="1"/>
    </xf>
    <xf numFmtId="0" fontId="0" fillId="0" borderId="0" xfId="0" applyAlignment="1">
      <alignment vertical="center"/>
    </xf>
    <xf numFmtId="168" fontId="0" fillId="0" borderId="0" xfId="0" applyNumberFormat="1" applyAlignment="1">
      <alignment vertical="center"/>
    </xf>
    <xf numFmtId="168" fontId="0" fillId="0" borderId="0" xfId="0" applyNumberFormat="1" applyAlignment="1">
      <alignment horizontal="center" vertical="center" wrapText="1"/>
    </xf>
    <xf numFmtId="168" fontId="0" fillId="35" borderId="0" xfId="0" applyNumberFormat="1" applyFill="1" applyAlignment="1">
      <alignment horizontal="center" vertical="center" wrapText="1"/>
    </xf>
    <xf numFmtId="168" fontId="69" fillId="35" borderId="0" xfId="0" applyNumberFormat="1" applyFont="1" applyFill="1" applyAlignment="1">
      <alignment horizontal="center" vertical="center" wrapText="1"/>
    </xf>
    <xf numFmtId="168" fontId="69" fillId="35" borderId="25" xfId="0" applyNumberFormat="1" applyFont="1" applyFill="1" applyBorder="1" applyAlignment="1">
      <alignment horizontal="center" vertical="center" wrapText="1"/>
    </xf>
    <xf numFmtId="168" fontId="69" fillId="0" borderId="25" xfId="0" applyNumberFormat="1" applyFont="1" applyBorder="1" applyAlignment="1">
      <alignment horizontal="center" vertical="center" wrapText="1"/>
    </xf>
    <xf numFmtId="168" fontId="69" fillId="0" borderId="0" xfId="0" applyNumberFormat="1" applyFont="1" applyAlignment="1">
      <alignment vertical="center"/>
    </xf>
    <xf numFmtId="168" fontId="0" fillId="0" borderId="0" xfId="0" applyNumberFormat="1" applyFont="1" applyAlignment="1">
      <alignment vertical="center"/>
    </xf>
    <xf numFmtId="168" fontId="0" fillId="0" borderId="0" xfId="0" applyNumberFormat="1" applyFont="1" applyAlignment="1">
      <alignment horizontal="center" vertical="center" wrapText="1"/>
    </xf>
    <xf numFmtId="168" fontId="0" fillId="35" borderId="0" xfId="0" applyNumberFormat="1" applyFont="1" applyFill="1" applyAlignment="1">
      <alignment horizontal="center" vertical="center" wrapText="1"/>
    </xf>
    <xf numFmtId="0" fontId="73" fillId="0" borderId="0" xfId="0" applyFont="1" applyFill="1" applyBorder="1" applyAlignment="1">
      <alignment horizontal="center" vertical="center"/>
    </xf>
    <xf numFmtId="40" fontId="78" fillId="36" borderId="29" xfId="0" applyNumberFormat="1" applyFont="1" applyFill="1" applyBorder="1" applyAlignment="1">
      <alignment horizontal="center" vertical="center"/>
    </xf>
    <xf numFmtId="40" fontId="78" fillId="36" borderId="0" xfId="0" applyNumberFormat="1" applyFont="1" applyFill="1" applyBorder="1" applyAlignment="1">
      <alignment horizontal="center" vertical="center"/>
    </xf>
    <xf numFmtId="0" fontId="0" fillId="0" borderId="0" xfId="0" applyFont="1"/>
    <xf numFmtId="40" fontId="78" fillId="2" borderId="29" xfId="0" applyNumberFormat="1" applyFont="1" applyFill="1" applyBorder="1" applyAlignment="1">
      <alignment horizontal="center" vertical="center"/>
    </xf>
    <xf numFmtId="40" fontId="78" fillId="2" borderId="0" xfId="0" applyNumberFormat="1" applyFont="1" applyFill="1" applyBorder="1" applyAlignment="1">
      <alignment horizontal="center" vertical="center"/>
    </xf>
    <xf numFmtId="40" fontId="0" fillId="2" borderId="29" xfId="0" applyNumberFormat="1" applyFill="1" applyBorder="1" applyAlignment="1">
      <alignment horizontal="center" vertical="center"/>
    </xf>
    <xf numFmtId="40" fontId="0" fillId="2" borderId="0" xfId="0" applyNumberFormat="1" applyFill="1" applyBorder="1" applyAlignment="1">
      <alignment horizontal="center" vertical="center"/>
    </xf>
    <xf numFmtId="40" fontId="0" fillId="36" borderId="29" xfId="0" applyNumberFormat="1" applyFill="1" applyBorder="1" applyAlignment="1">
      <alignment horizontal="center" vertical="center"/>
    </xf>
    <xf numFmtId="40" fontId="0" fillId="36" borderId="0" xfId="0" applyNumberFormat="1" applyFill="1" applyBorder="1" applyAlignment="1">
      <alignment horizontal="center" vertical="center"/>
    </xf>
    <xf numFmtId="0" fontId="0" fillId="0" borderId="21" xfId="0" applyFill="1" applyBorder="1" applyAlignment="1">
      <alignment horizontal="left" vertical="center" wrapText="1"/>
    </xf>
    <xf numFmtId="40" fontId="0" fillId="0" borderId="30" xfId="0" applyNumberFormat="1" applyFill="1" applyBorder="1" applyAlignment="1">
      <alignment horizontal="center" vertical="center"/>
    </xf>
    <xf numFmtId="40" fontId="0" fillId="0" borderId="21" xfId="0" applyNumberFormat="1" applyFill="1" applyBorder="1" applyAlignment="1">
      <alignment horizontal="center" vertical="center"/>
    </xf>
    <xf numFmtId="40" fontId="0" fillId="35" borderId="21" xfId="0" applyNumberFormat="1" applyFill="1" applyBorder="1" applyAlignment="1">
      <alignment horizontal="center" vertical="center"/>
    </xf>
    <xf numFmtId="4" fontId="0" fillId="0" borderId="0" xfId="0" applyNumberFormat="1" applyAlignment="1">
      <alignment vertical="center"/>
    </xf>
    <xf numFmtId="4" fontId="0" fillId="0" borderId="0" xfId="0" applyNumberFormat="1" applyFill="1" applyAlignment="1">
      <alignment horizontal="center" vertical="center" wrapText="1"/>
    </xf>
    <xf numFmtId="4" fontId="69" fillId="35" borderId="0" xfId="0" applyNumberFormat="1" applyFont="1" applyFill="1" applyAlignment="1">
      <alignment horizontal="center" vertical="center" wrapText="1"/>
    </xf>
    <xf numFmtId="4" fontId="0" fillId="0" borderId="0" xfId="0" applyNumberFormat="1" applyFont="1" applyFill="1" applyAlignment="1">
      <alignment horizontal="center" vertical="center" wrapText="1"/>
    </xf>
    <xf numFmtId="4" fontId="0" fillId="0" borderId="0" xfId="0" applyNumberFormat="1" applyFont="1" applyAlignment="1">
      <alignment vertical="center"/>
    </xf>
    <xf numFmtId="4" fontId="69" fillId="0" borderId="25" xfId="0" applyNumberFormat="1" applyFont="1" applyFill="1" applyBorder="1" applyAlignment="1">
      <alignment horizontal="center" vertical="center" wrapText="1"/>
    </xf>
    <xf numFmtId="4" fontId="69" fillId="0" borderId="0" xfId="0" applyNumberFormat="1" applyFont="1" applyAlignment="1">
      <alignment vertical="center"/>
    </xf>
    <xf numFmtId="4" fontId="69" fillId="35" borderId="25" xfId="0" applyNumberFormat="1" applyFont="1" applyFill="1" applyBorder="1" applyAlignment="1">
      <alignment horizontal="center" vertical="center" wrapText="1"/>
    </xf>
    <xf numFmtId="0" fontId="69" fillId="0" borderId="0" xfId="0" applyFont="1" applyFill="1" applyBorder="1" applyAlignment="1">
      <alignment horizontal="center" vertical="center" wrapText="1"/>
    </xf>
    <xf numFmtId="0" fontId="67" fillId="0" borderId="21" xfId="0" applyFont="1" applyFill="1" applyBorder="1" applyAlignment="1">
      <alignment horizontal="center" vertical="center" wrapText="1"/>
    </xf>
    <xf numFmtId="38" fontId="65" fillId="35" borderId="0" xfId="0" applyNumberFormat="1" applyFont="1" applyFill="1" applyBorder="1" applyAlignment="1">
      <alignment horizontal="center" vertical="center"/>
    </xf>
    <xf numFmtId="4" fontId="65" fillId="0" borderId="0" xfId="0" applyNumberFormat="1" applyFont="1" applyFill="1" applyBorder="1" applyAlignment="1">
      <alignment horizontal="center" vertical="center"/>
    </xf>
    <xf numFmtId="38" fontId="65" fillId="0" borderId="0" xfId="0" applyNumberFormat="1" applyFont="1" applyFill="1" applyBorder="1" applyAlignment="1">
      <alignment horizontal="center" vertical="center"/>
    </xf>
    <xf numFmtId="3" fontId="65" fillId="0" borderId="0" xfId="0" applyNumberFormat="1" applyFont="1" applyFill="1" applyBorder="1" applyAlignment="1">
      <alignment horizontal="center" vertical="center"/>
    </xf>
    <xf numFmtId="4" fontId="65" fillId="35" borderId="0" xfId="0" applyNumberFormat="1" applyFont="1" applyFill="1" applyBorder="1" applyAlignment="1">
      <alignment horizontal="center" vertical="center"/>
    </xf>
    <xf numFmtId="4" fontId="66" fillId="0" borderId="0" xfId="0" applyNumberFormat="1" applyFont="1" applyFill="1" applyBorder="1" applyAlignment="1">
      <alignment horizontal="center" vertical="center"/>
    </xf>
    <xf numFmtId="4" fontId="66" fillId="35" borderId="0" xfId="0" applyNumberFormat="1" applyFont="1" applyFill="1" applyBorder="1" applyAlignment="1">
      <alignment horizontal="center" vertical="center"/>
    </xf>
    <xf numFmtId="4" fontId="61" fillId="2" borderId="0" xfId="0" applyNumberFormat="1" applyFont="1" applyFill="1" applyBorder="1" applyAlignment="1">
      <alignment horizontal="center" vertical="center"/>
    </xf>
    <xf numFmtId="4" fontId="61" fillId="35" borderId="0" xfId="0" applyNumberFormat="1" applyFont="1" applyFill="1" applyBorder="1" applyAlignment="1">
      <alignment horizontal="center"/>
    </xf>
    <xf numFmtId="168" fontId="68" fillId="34" borderId="0" xfId="0" applyNumberFormat="1" applyFont="1" applyFill="1" applyBorder="1" applyAlignment="1">
      <alignment horizontal="center" vertical="center"/>
    </xf>
    <xf numFmtId="43" fontId="58" fillId="2" borderId="0" xfId="8507" applyFont="1" applyFill="1"/>
    <xf numFmtId="43" fontId="58" fillId="2" borderId="0" xfId="8507" applyFont="1" applyFill="1" applyBorder="1"/>
    <xf numFmtId="43" fontId="62" fillId="2" borderId="0" xfId="8507" applyFont="1" applyFill="1"/>
    <xf numFmtId="2" fontId="65" fillId="0" borderId="0" xfId="0" applyNumberFormat="1" applyFont="1" applyFill="1" applyBorder="1" applyAlignment="1">
      <alignment horizontal="center" vertical="center"/>
    </xf>
    <xf numFmtId="168" fontId="61" fillId="0" borderId="0" xfId="0" applyNumberFormat="1" applyFont="1" applyFill="1" applyBorder="1" applyAlignment="1">
      <alignment horizontal="center" vertical="center"/>
    </xf>
    <xf numFmtId="168" fontId="65" fillId="0" borderId="0" xfId="0" applyNumberFormat="1" applyFont="1" applyFill="1" applyBorder="1"/>
    <xf numFmtId="168" fontId="61" fillId="0" borderId="0" xfId="0" applyNumberFormat="1" applyFont="1" applyFill="1" applyBorder="1"/>
    <xf numFmtId="168" fontId="61" fillId="0" borderId="0" xfId="0" applyNumberFormat="1" applyFont="1" applyFill="1" applyBorder="1" applyAlignment="1">
      <alignment vertical="center"/>
    </xf>
    <xf numFmtId="38" fontId="66" fillId="35" borderId="0" xfId="0" applyNumberFormat="1" applyFont="1" applyFill="1" applyBorder="1" applyAlignment="1">
      <alignment horizontal="center" vertical="center"/>
    </xf>
    <xf numFmtId="3" fontId="61" fillId="0" borderId="0" xfId="0" applyNumberFormat="1" applyFont="1" applyFill="1" applyBorder="1" applyAlignment="1">
      <alignment horizontal="center" vertical="center"/>
    </xf>
    <xf numFmtId="3" fontId="65" fillId="0" borderId="0" xfId="0" applyNumberFormat="1" applyFont="1" applyFill="1" applyBorder="1"/>
    <xf numFmtId="3" fontId="61" fillId="0" borderId="0" xfId="0" applyNumberFormat="1" applyFont="1" applyFill="1" applyBorder="1" applyAlignment="1">
      <alignment vertical="center"/>
    </xf>
    <xf numFmtId="9" fontId="58" fillId="2" borderId="0" xfId="8508" applyFont="1" applyFill="1" applyAlignment="1">
      <alignment horizontal="center"/>
    </xf>
    <xf numFmtId="0" fontId="58" fillId="2" borderId="0" xfId="0" quotePrefix="1" applyFont="1" applyFill="1" applyAlignment="1">
      <alignment horizontal="left"/>
    </xf>
    <xf numFmtId="0" fontId="58" fillId="2" borderId="0" xfId="0" applyFont="1" applyFill="1" applyAlignment="1">
      <alignment horizontal="left"/>
    </xf>
    <xf numFmtId="17" fontId="58" fillId="2" borderId="0" xfId="0" quotePrefix="1" applyNumberFormat="1" applyFont="1" applyFill="1" applyAlignment="1">
      <alignment horizontal="left"/>
    </xf>
    <xf numFmtId="0" fontId="81" fillId="2" borderId="0" xfId="0" applyFont="1" applyFill="1" applyAlignment="1">
      <alignment horizontal="center" vertical="center" wrapText="1"/>
    </xf>
    <xf numFmtId="0" fontId="58" fillId="0" borderId="0" xfId="0" applyFont="1" applyFill="1"/>
    <xf numFmtId="0" fontId="58" fillId="0" borderId="0" xfId="0" applyFont="1" applyFill="1" applyAlignment="1">
      <alignment vertical="center"/>
    </xf>
    <xf numFmtId="0" fontId="58" fillId="0" borderId="0" xfId="0" applyFont="1" applyFill="1" applyBorder="1"/>
    <xf numFmtId="0" fontId="64" fillId="3" borderId="34" xfId="0" applyFont="1" applyFill="1" applyBorder="1" applyAlignment="1">
      <alignment horizontal="center" vertical="center"/>
    </xf>
    <xf numFmtId="0" fontId="64" fillId="3" borderId="35" xfId="0" applyFont="1" applyFill="1" applyBorder="1" applyAlignment="1">
      <alignment horizontal="center" vertical="center"/>
    </xf>
    <xf numFmtId="4" fontId="64" fillId="3" borderId="35" xfId="0" applyNumberFormat="1" applyFont="1" applyFill="1" applyBorder="1" applyAlignment="1">
      <alignment horizontal="center" vertical="center"/>
    </xf>
    <xf numFmtId="38" fontId="64" fillId="3" borderId="35" xfId="0" applyNumberFormat="1" applyFont="1" applyFill="1" applyBorder="1" applyAlignment="1">
      <alignment horizontal="center" vertical="center"/>
    </xf>
    <xf numFmtId="168" fontId="64" fillId="3" borderId="35" xfId="0" applyNumberFormat="1" applyFont="1" applyFill="1" applyBorder="1" applyAlignment="1">
      <alignment horizontal="center" vertical="center"/>
    </xf>
    <xf numFmtId="3" fontId="64" fillId="3" borderId="35" xfId="0" applyNumberFormat="1" applyFont="1" applyFill="1" applyBorder="1" applyAlignment="1">
      <alignment horizontal="center" vertical="center"/>
    </xf>
    <xf numFmtId="168" fontId="64" fillId="3" borderId="36" xfId="0" applyNumberFormat="1" applyFont="1" applyFill="1" applyBorder="1" applyAlignment="1">
      <alignment horizontal="center" vertical="center"/>
    </xf>
    <xf numFmtId="168" fontId="68" fillId="34" borderId="38" xfId="0" applyNumberFormat="1" applyFont="1" applyFill="1" applyBorder="1" applyAlignment="1">
      <alignment horizontal="center" vertical="center"/>
    </xf>
    <xf numFmtId="168" fontId="68" fillId="34" borderId="39" xfId="0" applyNumberFormat="1" applyFont="1" applyFill="1" applyBorder="1" applyAlignment="1">
      <alignment horizontal="center" vertical="center"/>
    </xf>
    <xf numFmtId="9" fontId="58" fillId="3" borderId="35" xfId="8508" applyFont="1" applyFill="1" applyBorder="1" applyAlignment="1">
      <alignment horizontal="center"/>
    </xf>
    <xf numFmtId="0" fontId="58" fillId="3" borderId="36" xfId="0" applyFont="1" applyFill="1" applyBorder="1"/>
    <xf numFmtId="0" fontId="67" fillId="0" borderId="21" xfId="0" applyFont="1" applyFill="1" applyBorder="1" applyAlignment="1">
      <alignment horizontal="left" vertical="center" wrapText="1"/>
    </xf>
    <xf numFmtId="0" fontId="65" fillId="0" borderId="0" xfId="0" applyFont="1" applyFill="1" applyBorder="1" applyAlignment="1">
      <alignment horizontal="left" vertical="center" wrapText="1"/>
    </xf>
    <xf numFmtId="168" fontId="66" fillId="0" borderId="0" xfId="0" applyNumberFormat="1" applyFont="1" applyFill="1" applyBorder="1" applyAlignment="1">
      <alignment horizontal="center" vertical="center"/>
    </xf>
    <xf numFmtId="9" fontId="58" fillId="2" borderId="0" xfId="8508" applyFont="1" applyFill="1" applyAlignment="1">
      <alignment horizontal="center" vertical="center"/>
    </xf>
    <xf numFmtId="168" fontId="65" fillId="0" borderId="0" xfId="0" applyNumberFormat="1" applyFont="1" applyFill="1" applyBorder="1" applyAlignment="1">
      <alignment horizontal="center" vertical="center"/>
    </xf>
    <xf numFmtId="3" fontId="65" fillId="0" borderId="0" xfId="0" applyNumberFormat="1" applyFont="1" applyFill="1" applyBorder="1" applyAlignment="1">
      <alignment horizontal="center" vertical="center"/>
    </xf>
    <xf numFmtId="38" fontId="65" fillId="0" borderId="0" xfId="0" applyNumberFormat="1" applyFont="1" applyFill="1" applyBorder="1" applyAlignment="1">
      <alignment horizontal="center" vertical="center"/>
    </xf>
    <xf numFmtId="4" fontId="66" fillId="0" borderId="0" xfId="0" applyNumberFormat="1" applyFont="1" applyFill="1" applyBorder="1" applyAlignment="1">
      <alignment horizontal="center" vertical="center"/>
    </xf>
    <xf numFmtId="4" fontId="66" fillId="35" borderId="0" xfId="0" applyNumberFormat="1" applyFont="1" applyFill="1" applyBorder="1" applyAlignment="1">
      <alignment horizontal="center" vertical="center"/>
    </xf>
    <xf numFmtId="4" fontId="65" fillId="0" borderId="0" xfId="0" applyNumberFormat="1" applyFont="1" applyFill="1" applyBorder="1" applyAlignment="1">
      <alignment horizontal="center" vertical="center"/>
    </xf>
    <xf numFmtId="4" fontId="65" fillId="35" borderId="0" xfId="0" applyNumberFormat="1" applyFont="1" applyFill="1" applyBorder="1" applyAlignment="1">
      <alignment horizontal="center" vertical="center"/>
    </xf>
    <xf numFmtId="0" fontId="67" fillId="0" borderId="21" xfId="0" applyFont="1" applyFill="1" applyBorder="1" applyAlignment="1">
      <alignment horizontal="center" vertical="center" wrapText="1"/>
    </xf>
    <xf numFmtId="38" fontId="65" fillId="35" borderId="0" xfId="0" applyNumberFormat="1" applyFont="1" applyFill="1" applyBorder="1" applyAlignment="1">
      <alignment horizontal="center" vertical="center"/>
    </xf>
    <xf numFmtId="38" fontId="58" fillId="2" borderId="0" xfId="0" applyNumberFormat="1" applyFont="1" applyFill="1"/>
    <xf numFmtId="194" fontId="61" fillId="2" borderId="0" xfId="0" applyNumberFormat="1" applyFont="1" applyFill="1" applyBorder="1" applyAlignment="1">
      <alignment horizontal="center" vertical="center"/>
    </xf>
    <xf numFmtId="38" fontId="61" fillId="2" borderId="0" xfId="0" applyNumberFormat="1" applyFont="1" applyFill="1" applyBorder="1" applyAlignment="1">
      <alignment horizontal="center" vertical="center"/>
    </xf>
    <xf numFmtId="0" fontId="61" fillId="2" borderId="0" xfId="0" applyFont="1" applyFill="1" applyBorder="1" applyAlignment="1">
      <alignment vertical="center"/>
    </xf>
    <xf numFmtId="38" fontId="61" fillId="2" borderId="0" xfId="0" applyNumberFormat="1" applyFont="1" applyFill="1" applyBorder="1" applyAlignment="1">
      <alignment vertical="center"/>
    </xf>
    <xf numFmtId="168" fontId="61" fillId="2" borderId="0" xfId="0" applyNumberFormat="1" applyFont="1" applyFill="1" applyBorder="1" applyAlignment="1">
      <alignment vertical="center"/>
    </xf>
    <xf numFmtId="3" fontId="61" fillId="2" borderId="0" xfId="0" applyNumberFormat="1" applyFont="1" applyFill="1" applyBorder="1" applyAlignment="1">
      <alignment vertical="center"/>
    </xf>
    <xf numFmtId="194" fontId="65" fillId="2" borderId="0" xfId="0" applyNumberFormat="1" applyFont="1" applyFill="1" applyBorder="1" applyAlignment="1">
      <alignment horizontal="center" vertical="center"/>
    </xf>
    <xf numFmtId="38" fontId="65" fillId="2" borderId="0" xfId="0" applyNumberFormat="1" applyFont="1" applyFill="1" applyBorder="1" applyAlignment="1">
      <alignment horizontal="center" vertical="center"/>
    </xf>
    <xf numFmtId="168" fontId="65" fillId="2" borderId="0" xfId="0" applyNumberFormat="1" applyFont="1" applyFill="1" applyBorder="1" applyAlignment="1">
      <alignment horizontal="center" vertical="center"/>
    </xf>
    <xf numFmtId="3" fontId="65" fillId="2" borderId="0" xfId="0" applyNumberFormat="1" applyFont="1" applyFill="1" applyBorder="1" applyAlignment="1">
      <alignment horizontal="center" vertical="center"/>
    </xf>
    <xf numFmtId="4" fontId="88" fillId="2" borderId="0" xfId="0" applyNumberFormat="1" applyFont="1" applyFill="1" applyBorder="1" applyAlignment="1">
      <alignment horizontal="center" vertical="center"/>
    </xf>
    <xf numFmtId="4" fontId="88" fillId="35" borderId="0" xfId="0" applyNumberFormat="1" applyFont="1" applyFill="1" applyBorder="1" applyAlignment="1">
      <alignment horizontal="center" vertical="center"/>
    </xf>
    <xf numFmtId="194" fontId="88" fillId="2" borderId="0" xfId="0" applyNumberFormat="1" applyFont="1" applyFill="1" applyBorder="1" applyAlignment="1">
      <alignment horizontal="center" vertical="center"/>
    </xf>
    <xf numFmtId="38" fontId="88" fillId="2" borderId="0" xfId="0" applyNumberFormat="1" applyFont="1" applyFill="1" applyBorder="1" applyAlignment="1">
      <alignment horizontal="center" vertical="center"/>
    </xf>
    <xf numFmtId="38" fontId="88" fillId="35" borderId="0" xfId="0" applyNumberFormat="1" applyFont="1" applyFill="1" applyBorder="1" applyAlignment="1">
      <alignment horizontal="center" vertical="center"/>
    </xf>
    <xf numFmtId="168" fontId="88" fillId="2" borderId="0" xfId="0" applyNumberFormat="1" applyFont="1" applyFill="1" applyBorder="1" applyAlignment="1">
      <alignment horizontal="center" vertical="center"/>
    </xf>
    <xf numFmtId="3" fontId="88" fillId="2" borderId="0" xfId="0" applyNumberFormat="1" applyFont="1" applyFill="1" applyBorder="1" applyAlignment="1">
      <alignment horizontal="center" vertical="center"/>
    </xf>
    <xf numFmtId="168" fontId="66" fillId="2" borderId="0" xfId="0" applyNumberFormat="1" applyFont="1" applyFill="1" applyBorder="1" applyAlignment="1">
      <alignment horizontal="center" vertical="center"/>
    </xf>
    <xf numFmtId="0" fontId="61" fillId="0" borderId="0" xfId="0" applyFont="1" applyFill="1" applyBorder="1" applyAlignment="1">
      <alignment vertical="center" wrapText="1"/>
    </xf>
    <xf numFmtId="0" fontId="58" fillId="2" borderId="0" xfId="0" applyFont="1" applyFill="1" applyAlignment="1">
      <alignment horizontal="left" vertical="center" wrapText="1"/>
    </xf>
    <xf numFmtId="0" fontId="65" fillId="0" borderId="0" xfId="8508" applyNumberFormat="1" applyFont="1" applyFill="1" applyAlignment="1">
      <alignment horizontal="center" vertical="center" wrapText="1"/>
    </xf>
    <xf numFmtId="4" fontId="88" fillId="0" borderId="0" xfId="0" applyNumberFormat="1" applyFont="1" applyFill="1" applyBorder="1" applyAlignment="1">
      <alignment horizontal="center" vertical="center"/>
    </xf>
    <xf numFmtId="38" fontId="88" fillId="0" borderId="0" xfId="0" applyNumberFormat="1" applyFont="1" applyFill="1" applyBorder="1" applyAlignment="1">
      <alignment horizontal="center" vertical="center"/>
    </xf>
    <xf numFmtId="168" fontId="88" fillId="0" borderId="0" xfId="0" applyNumberFormat="1" applyFont="1" applyFill="1" applyBorder="1" applyAlignment="1">
      <alignment horizontal="center" vertical="center"/>
    </xf>
    <xf numFmtId="3" fontId="88" fillId="0" borderId="0" xfId="0" applyNumberFormat="1" applyFont="1" applyFill="1" applyBorder="1" applyAlignment="1">
      <alignment horizontal="center" vertical="center"/>
    </xf>
    <xf numFmtId="194" fontId="88" fillId="0" borderId="0" xfId="0" applyNumberFormat="1" applyFont="1" applyFill="1" applyBorder="1" applyAlignment="1">
      <alignment horizontal="center" vertical="center"/>
    </xf>
    <xf numFmtId="0" fontId="68" fillId="3" borderId="34" xfId="0" applyFont="1" applyFill="1" applyBorder="1" applyAlignment="1">
      <alignment horizontal="center" vertical="center"/>
    </xf>
    <xf numFmtId="0" fontId="68" fillId="3" borderId="35" xfId="0" applyFont="1" applyFill="1" applyBorder="1" applyAlignment="1">
      <alignment horizontal="center" vertical="center"/>
    </xf>
    <xf numFmtId="4" fontId="68" fillId="3" borderId="35" xfId="0" applyNumberFormat="1" applyFont="1" applyFill="1" applyBorder="1" applyAlignment="1">
      <alignment horizontal="center" vertical="center"/>
    </xf>
    <xf numFmtId="38" fontId="68" fillId="3" borderId="35" xfId="0" applyNumberFormat="1" applyFont="1" applyFill="1" applyBorder="1" applyAlignment="1">
      <alignment horizontal="center" vertical="center"/>
    </xf>
    <xf numFmtId="168" fontId="68" fillId="3" borderId="35" xfId="0" applyNumberFormat="1" applyFont="1" applyFill="1" applyBorder="1" applyAlignment="1">
      <alignment horizontal="center" vertical="center"/>
    </xf>
    <xf numFmtId="3" fontId="68" fillId="3" borderId="35" xfId="0" applyNumberFormat="1" applyFont="1" applyFill="1" applyBorder="1" applyAlignment="1">
      <alignment horizontal="center" vertical="center"/>
    </xf>
    <xf numFmtId="168" fontId="68" fillId="3" borderId="36" xfId="0" applyNumberFormat="1" applyFont="1" applyFill="1" applyBorder="1" applyAlignment="1">
      <alignment horizontal="center" vertical="center"/>
    </xf>
    <xf numFmtId="0" fontId="90" fillId="2" borderId="0" xfId="0" applyFont="1" applyFill="1"/>
    <xf numFmtId="0" fontId="91" fillId="34" borderId="37" xfId="0" applyFont="1" applyFill="1" applyBorder="1" applyAlignment="1">
      <alignment horizontal="center" vertical="center"/>
    </xf>
    <xf numFmtId="0" fontId="91" fillId="34" borderId="38" xfId="0" applyFont="1" applyFill="1" applyBorder="1" applyAlignment="1">
      <alignment horizontal="center" vertical="center"/>
    </xf>
    <xf numFmtId="4" fontId="91" fillId="34" borderId="38" xfId="0" applyNumberFormat="1" applyFont="1" applyFill="1" applyBorder="1" applyAlignment="1">
      <alignment horizontal="center" vertical="center"/>
    </xf>
    <xf numFmtId="38" fontId="91" fillId="34" borderId="38" xfId="0" applyNumberFormat="1" applyFont="1" applyFill="1" applyBorder="1" applyAlignment="1">
      <alignment horizontal="center" vertical="center"/>
    </xf>
    <xf numFmtId="168" fontId="91" fillId="34" borderId="38" xfId="0" applyNumberFormat="1" applyFont="1" applyFill="1" applyBorder="1" applyAlignment="1">
      <alignment horizontal="center" vertical="center"/>
    </xf>
    <xf numFmtId="3" fontId="91" fillId="34" borderId="38" xfId="0" applyNumberFormat="1" applyFont="1" applyFill="1" applyBorder="1" applyAlignment="1">
      <alignment horizontal="center" vertical="center"/>
    </xf>
    <xf numFmtId="0" fontId="61" fillId="2" borderId="0" xfId="0" applyFont="1" applyFill="1" applyAlignment="1">
      <alignment vertical="center"/>
    </xf>
    <xf numFmtId="9" fontId="58" fillId="2" borderId="0" xfId="0" applyNumberFormat="1" applyFont="1" applyFill="1"/>
    <xf numFmtId="9" fontId="65" fillId="0" borderId="0" xfId="8507" applyNumberFormat="1" applyFont="1" applyFill="1" applyBorder="1" applyAlignment="1">
      <alignment horizontal="center" vertical="center"/>
    </xf>
    <xf numFmtId="9" fontId="66" fillId="0" borderId="0" xfId="8507" applyNumberFormat="1" applyFont="1" applyFill="1" applyBorder="1" applyAlignment="1">
      <alignment horizontal="center" vertical="center"/>
    </xf>
    <xf numFmtId="0" fontId="58" fillId="2" borderId="0" xfId="0" applyFont="1" applyFill="1" applyAlignment="1">
      <alignment horizontal="center"/>
    </xf>
    <xf numFmtId="43" fontId="61" fillId="0" borderId="0" xfId="8507" applyFont="1" applyFill="1" applyBorder="1" applyAlignment="1">
      <alignment horizontal="center" vertical="center"/>
    </xf>
    <xf numFmtId="9" fontId="65" fillId="0" borderId="0" xfId="8508" applyFont="1" applyFill="1" applyBorder="1" applyAlignment="1">
      <alignment horizontal="center" vertical="center"/>
    </xf>
    <xf numFmtId="0" fontId="0" fillId="2" borderId="0" xfId="0" applyFill="1"/>
    <xf numFmtId="0" fontId="0" fillId="2" borderId="0" xfId="0" applyFill="1" applyBorder="1"/>
    <xf numFmtId="9" fontId="65" fillId="0" borderId="0" xfId="8507" applyNumberFormat="1" applyFont="1" applyFill="1" applyBorder="1" applyAlignment="1">
      <alignment horizontal="center" vertical="center"/>
    </xf>
    <xf numFmtId="43" fontId="65" fillId="0" borderId="0" xfId="8507" applyFont="1" applyFill="1" applyBorder="1" applyAlignment="1">
      <alignment horizontal="center" vertical="center"/>
    </xf>
    <xf numFmtId="0" fontId="67" fillId="0" borderId="20" xfId="0" applyFont="1" applyFill="1" applyBorder="1" applyAlignment="1">
      <alignment horizontal="center" vertical="center" wrapText="1"/>
    </xf>
    <xf numFmtId="0" fontId="67" fillId="0" borderId="21" xfId="0" applyFont="1" applyFill="1" applyBorder="1" applyAlignment="1">
      <alignment horizontal="center" vertical="center" wrapText="1"/>
    </xf>
    <xf numFmtId="168" fontId="65" fillId="0" borderId="0" xfId="0" applyNumberFormat="1" applyFont="1" applyFill="1" applyBorder="1" applyAlignment="1">
      <alignment horizontal="center" vertical="center"/>
    </xf>
    <xf numFmtId="9" fontId="58" fillId="2" borderId="0" xfId="8508" applyFont="1" applyFill="1" applyAlignment="1">
      <alignment horizontal="center" vertical="center"/>
    </xf>
    <xf numFmtId="0" fontId="58" fillId="2" borderId="0" xfId="0" quotePrefix="1" applyFont="1" applyFill="1" applyAlignment="1">
      <alignment horizontal="left" vertical="center"/>
    </xf>
    <xf numFmtId="0" fontId="58" fillId="2" borderId="0" xfId="0" applyFont="1" applyFill="1" applyAlignment="1">
      <alignment horizontal="left" vertical="center"/>
    </xf>
    <xf numFmtId="38" fontId="65" fillId="35" borderId="0" xfId="0" applyNumberFormat="1" applyFont="1" applyFill="1" applyBorder="1" applyAlignment="1">
      <alignment horizontal="center" vertical="center"/>
    </xf>
    <xf numFmtId="38" fontId="65" fillId="0" borderId="0" xfId="0" applyNumberFormat="1" applyFont="1" applyFill="1" applyBorder="1" applyAlignment="1">
      <alignment horizontal="center" vertical="center"/>
    </xf>
    <xf numFmtId="3" fontId="65" fillId="0" borderId="0" xfId="0" applyNumberFormat="1" applyFont="1" applyFill="1" applyBorder="1" applyAlignment="1">
      <alignment horizontal="center" vertical="center"/>
    </xf>
    <xf numFmtId="4" fontId="65" fillId="0" borderId="0" xfId="0" applyNumberFormat="1" applyFont="1" applyFill="1" applyBorder="1" applyAlignment="1">
      <alignment horizontal="center" vertical="center"/>
    </xf>
    <xf numFmtId="4" fontId="65" fillId="35" borderId="0" xfId="0" applyNumberFormat="1" applyFont="1" applyFill="1" applyBorder="1" applyAlignment="1">
      <alignment horizontal="center" vertical="center"/>
    </xf>
    <xf numFmtId="4" fontId="67" fillId="0" borderId="22" xfId="0" applyNumberFormat="1" applyFont="1" applyFill="1" applyBorder="1" applyAlignment="1">
      <alignment horizontal="center" vertical="center" wrapText="1"/>
    </xf>
    <xf numFmtId="0" fontId="67" fillId="0" borderId="33" xfId="0" applyFont="1" applyFill="1" applyBorder="1" applyAlignment="1">
      <alignment horizontal="center" vertical="center" wrapText="1"/>
    </xf>
    <xf numFmtId="0" fontId="67" fillId="0" borderId="22" xfId="0" applyFont="1" applyFill="1" applyBorder="1" applyAlignment="1">
      <alignment horizontal="center" vertical="center" wrapText="1"/>
    </xf>
    <xf numFmtId="4" fontId="66" fillId="0" borderId="0" xfId="0" applyNumberFormat="1" applyFont="1" applyFill="1" applyBorder="1" applyAlignment="1">
      <alignment horizontal="center" vertical="center"/>
    </xf>
    <xf numFmtId="4" fontId="66" fillId="35" borderId="0" xfId="0" applyNumberFormat="1" applyFont="1" applyFill="1" applyBorder="1" applyAlignment="1">
      <alignment horizontal="center" vertical="center"/>
    </xf>
    <xf numFmtId="17" fontId="58" fillId="2" borderId="0" xfId="0" quotePrefix="1" applyNumberFormat="1" applyFont="1" applyFill="1" applyAlignment="1">
      <alignment horizontal="left" vertical="center"/>
    </xf>
    <xf numFmtId="0" fontId="70" fillId="3" borderId="0" xfId="0" applyFont="1" applyFill="1" applyBorder="1" applyAlignment="1">
      <alignment horizontal="center" vertical="center"/>
    </xf>
    <xf numFmtId="0" fontId="70" fillId="2" borderId="24" xfId="0" applyFont="1" applyFill="1" applyBorder="1" applyAlignment="1">
      <alignment horizontal="center" vertical="center" wrapText="1"/>
    </xf>
    <xf numFmtId="0" fontId="70" fillId="2" borderId="23" xfId="0" applyFont="1" applyFill="1" applyBorder="1" applyAlignment="1">
      <alignment horizontal="center" vertical="center" wrapText="1"/>
    </xf>
    <xf numFmtId="0" fontId="70" fillId="3" borderId="20" xfId="0" applyFont="1" applyFill="1" applyBorder="1" applyAlignment="1">
      <alignment horizontal="center" vertical="center"/>
    </xf>
    <xf numFmtId="0" fontId="74" fillId="0" borderId="0" xfId="0" applyFont="1" applyFill="1" applyBorder="1" applyAlignment="1">
      <alignment horizontal="center" vertical="center" wrapText="1"/>
    </xf>
    <xf numFmtId="0" fontId="74" fillId="0" borderId="21" xfId="0" applyFont="1" applyFill="1" applyBorder="1" applyAlignment="1">
      <alignment horizontal="center" vertical="center" wrapText="1"/>
    </xf>
    <xf numFmtId="0" fontId="76" fillId="0" borderId="0" xfId="0" applyFont="1" applyFill="1" applyBorder="1" applyAlignment="1">
      <alignment horizontal="center" vertical="center" wrapText="1"/>
    </xf>
    <xf numFmtId="0" fontId="76" fillId="0" borderId="21" xfId="0" applyFont="1" applyFill="1" applyBorder="1" applyAlignment="1">
      <alignment horizontal="center" vertical="center" wrapText="1"/>
    </xf>
    <xf numFmtId="0" fontId="76" fillId="35" borderId="0" xfId="0" applyFont="1" applyFill="1" applyBorder="1" applyAlignment="1">
      <alignment horizontal="center" vertical="center" wrapText="1"/>
    </xf>
    <xf numFmtId="0" fontId="76" fillId="35" borderId="21" xfId="0" applyFont="1" applyFill="1" applyBorder="1" applyAlignment="1">
      <alignment horizontal="center" vertical="center" wrapText="1"/>
    </xf>
    <xf numFmtId="0" fontId="76" fillId="0" borderId="29" xfId="0" applyFont="1" applyFill="1" applyBorder="1" applyAlignment="1">
      <alignment horizontal="center" vertical="center"/>
    </xf>
    <xf numFmtId="0" fontId="76" fillId="0" borderId="0" xfId="0" applyFont="1" applyFill="1" applyBorder="1" applyAlignment="1">
      <alignment horizontal="center" vertical="center"/>
    </xf>
    <xf numFmtId="0" fontId="76" fillId="0" borderId="27" xfId="0" applyFont="1" applyFill="1" applyBorder="1" applyAlignment="1">
      <alignment horizontal="center" vertical="center"/>
    </xf>
    <xf numFmtId="0" fontId="74" fillId="0" borderId="20" xfId="0" applyFont="1" applyFill="1" applyBorder="1" applyAlignment="1">
      <alignment horizontal="center" vertical="center" wrapText="1"/>
    </xf>
    <xf numFmtId="0" fontId="76" fillId="0" borderId="32" xfId="0" applyFont="1" applyFill="1" applyBorder="1" applyAlignment="1">
      <alignment horizontal="center" vertical="center"/>
    </xf>
    <xf numFmtId="0" fontId="76" fillId="0" borderId="20" xfId="0" applyFont="1" applyFill="1" applyBorder="1" applyAlignment="1">
      <alignment horizontal="center" vertical="center"/>
    </xf>
  </cellXfs>
  <cellStyles count="8509">
    <cellStyle name="_Modelo Contrato Compra de Energia EDES07-17-9(VAR MEN).xls" xfId="8"/>
    <cellStyle name="_Supuestos 2007 v.6 (Escenario Medio)1" xfId="9"/>
    <cellStyle name="_Supuestos 2007 v.6 (Escenario Medio)1 2" xfId="10"/>
    <cellStyle name="_Supuestos 2007 v.6 (Escenario Medio)1 3" xfId="11"/>
    <cellStyle name="_Supuestos 2007 v.6 (Escenario Medio)1 4" xfId="12"/>
    <cellStyle name="_Supuestos 2007 v.6 (Escenario Medio)1 5" xfId="13"/>
    <cellStyle name="_Supuestos 2007 v.6 (Escenario Medio)1 6" xfId="14"/>
    <cellStyle name="_Supuestos 2007 v.6 (Escenario Medio)1_Proyección Tarifas y FET 2008" xfId="15"/>
    <cellStyle name="=C:\WINNT\SYSTEM32\COMMAND.COM" xfId="16"/>
    <cellStyle name="=C:\WINNT\SYSTEM32\COMMAND.COM 10" xfId="17"/>
    <cellStyle name="=C:\WINNT\SYSTEM32\COMMAND.COM 10 2" xfId="18"/>
    <cellStyle name="=C:\WINNT\SYSTEM32\COMMAND.COM 11" xfId="19"/>
    <cellStyle name="=C:\WINNT\SYSTEM32\COMMAND.COM 11 2" xfId="20"/>
    <cellStyle name="=C:\WINNT\SYSTEM32\COMMAND.COM 12" xfId="21"/>
    <cellStyle name="=C:\WINNT\SYSTEM32\COMMAND.COM 2" xfId="22"/>
    <cellStyle name="=C:\WINNT\SYSTEM32\COMMAND.COM 2 10" xfId="23"/>
    <cellStyle name="=C:\WINNT\SYSTEM32\COMMAND.COM 2 10 2" xfId="24"/>
    <cellStyle name="=C:\WINNT\SYSTEM32\COMMAND.COM 2 11" xfId="25"/>
    <cellStyle name="=C:\WINNT\SYSTEM32\COMMAND.COM 2 11 2" xfId="26"/>
    <cellStyle name="=C:\WINNT\SYSTEM32\COMMAND.COM 2 12" xfId="27"/>
    <cellStyle name="=C:\WINNT\SYSTEM32\COMMAND.COM 2 12 2" xfId="28"/>
    <cellStyle name="=C:\WINNT\SYSTEM32\COMMAND.COM 2 13" xfId="29"/>
    <cellStyle name="=C:\WINNT\SYSTEM32\COMMAND.COM 2 2" xfId="30"/>
    <cellStyle name="=C:\WINNT\SYSTEM32\COMMAND.COM 2 2 2" xfId="31"/>
    <cellStyle name="=C:\WINNT\SYSTEM32\COMMAND.COM 2 3" xfId="32"/>
    <cellStyle name="=C:\WINNT\SYSTEM32\COMMAND.COM 2 3 2" xfId="33"/>
    <cellStyle name="=C:\WINNT\SYSTEM32\COMMAND.COM 2 4" xfId="34"/>
    <cellStyle name="=C:\WINNT\SYSTEM32\COMMAND.COM 2 4 2" xfId="35"/>
    <cellStyle name="=C:\WINNT\SYSTEM32\COMMAND.COM 2 5" xfId="36"/>
    <cellStyle name="=C:\WINNT\SYSTEM32\COMMAND.COM 2 5 2" xfId="37"/>
    <cellStyle name="=C:\WINNT\SYSTEM32\COMMAND.COM 2 6" xfId="38"/>
    <cellStyle name="=C:\WINNT\SYSTEM32\COMMAND.COM 2 6 2" xfId="39"/>
    <cellStyle name="=C:\WINNT\SYSTEM32\COMMAND.COM 2 7" xfId="40"/>
    <cellStyle name="=C:\WINNT\SYSTEM32\COMMAND.COM 2 7 2" xfId="41"/>
    <cellStyle name="=C:\WINNT\SYSTEM32\COMMAND.COM 2 8" xfId="42"/>
    <cellStyle name="=C:\WINNT\SYSTEM32\COMMAND.COM 2 8 2" xfId="43"/>
    <cellStyle name="=C:\WINNT\SYSTEM32\COMMAND.COM 2 9" xfId="44"/>
    <cellStyle name="=C:\WINNT\SYSTEM32\COMMAND.COM 2 9 2" xfId="45"/>
    <cellStyle name="=C:\WINNT\SYSTEM32\COMMAND.COM 3" xfId="46"/>
    <cellStyle name="=C:\WINNT\SYSTEM32\COMMAND.COM 3 10" xfId="47"/>
    <cellStyle name="=C:\WINNT\SYSTEM32\COMMAND.COM 3 10 2" xfId="48"/>
    <cellStyle name="=C:\WINNT\SYSTEM32\COMMAND.COM 3 11" xfId="49"/>
    <cellStyle name="=C:\WINNT\SYSTEM32\COMMAND.COM 3 11 2" xfId="50"/>
    <cellStyle name="=C:\WINNT\SYSTEM32\COMMAND.COM 3 12" xfId="51"/>
    <cellStyle name="=C:\WINNT\SYSTEM32\COMMAND.COM 3 12 2" xfId="52"/>
    <cellStyle name="=C:\WINNT\SYSTEM32\COMMAND.COM 3 13" xfId="53"/>
    <cellStyle name="=C:\WINNT\SYSTEM32\COMMAND.COM 3 2" xfId="54"/>
    <cellStyle name="=C:\WINNT\SYSTEM32\COMMAND.COM 3 2 2" xfId="55"/>
    <cellStyle name="=C:\WINNT\SYSTEM32\COMMAND.COM 3 3" xfId="56"/>
    <cellStyle name="=C:\WINNT\SYSTEM32\COMMAND.COM 3 3 2" xfId="57"/>
    <cellStyle name="=C:\WINNT\SYSTEM32\COMMAND.COM 3 4" xfId="58"/>
    <cellStyle name="=C:\WINNT\SYSTEM32\COMMAND.COM 3 4 2" xfId="59"/>
    <cellStyle name="=C:\WINNT\SYSTEM32\COMMAND.COM 3 5" xfId="60"/>
    <cellStyle name="=C:\WINNT\SYSTEM32\COMMAND.COM 3 5 2" xfId="61"/>
    <cellStyle name="=C:\WINNT\SYSTEM32\COMMAND.COM 3 6" xfId="62"/>
    <cellStyle name="=C:\WINNT\SYSTEM32\COMMAND.COM 3 6 2" xfId="63"/>
    <cellStyle name="=C:\WINNT\SYSTEM32\COMMAND.COM 3 7" xfId="64"/>
    <cellStyle name="=C:\WINNT\SYSTEM32\COMMAND.COM 3 7 2" xfId="65"/>
    <cellStyle name="=C:\WINNT\SYSTEM32\COMMAND.COM 3 8" xfId="66"/>
    <cellStyle name="=C:\WINNT\SYSTEM32\COMMAND.COM 3 8 2" xfId="67"/>
    <cellStyle name="=C:\WINNT\SYSTEM32\COMMAND.COM 3 9" xfId="68"/>
    <cellStyle name="=C:\WINNT\SYSTEM32\COMMAND.COM 3 9 2" xfId="69"/>
    <cellStyle name="=C:\WINNT\SYSTEM32\COMMAND.COM 4" xfId="70"/>
    <cellStyle name="=C:\WINNT\SYSTEM32\COMMAND.COM 4 10" xfId="71"/>
    <cellStyle name="=C:\WINNT\SYSTEM32\COMMAND.COM 4 10 2" xfId="72"/>
    <cellStyle name="=C:\WINNT\SYSTEM32\COMMAND.COM 4 11" xfId="73"/>
    <cellStyle name="=C:\WINNT\SYSTEM32\COMMAND.COM 4 11 2" xfId="74"/>
    <cellStyle name="=C:\WINNT\SYSTEM32\COMMAND.COM 4 12" xfId="75"/>
    <cellStyle name="=C:\WINNT\SYSTEM32\COMMAND.COM 4 12 2" xfId="76"/>
    <cellStyle name="=C:\WINNT\SYSTEM32\COMMAND.COM 4 13" xfId="77"/>
    <cellStyle name="=C:\WINNT\SYSTEM32\COMMAND.COM 4 2" xfId="78"/>
    <cellStyle name="=C:\WINNT\SYSTEM32\COMMAND.COM 4 2 2" xfId="79"/>
    <cellStyle name="=C:\WINNT\SYSTEM32\COMMAND.COM 4 3" xfId="80"/>
    <cellStyle name="=C:\WINNT\SYSTEM32\COMMAND.COM 4 3 2" xfId="81"/>
    <cellStyle name="=C:\WINNT\SYSTEM32\COMMAND.COM 4 4" xfId="82"/>
    <cellStyle name="=C:\WINNT\SYSTEM32\COMMAND.COM 4 4 2" xfId="83"/>
    <cellStyle name="=C:\WINNT\SYSTEM32\COMMAND.COM 4 5" xfId="84"/>
    <cellStyle name="=C:\WINNT\SYSTEM32\COMMAND.COM 4 5 2" xfId="85"/>
    <cellStyle name="=C:\WINNT\SYSTEM32\COMMAND.COM 4 6" xfId="86"/>
    <cellStyle name="=C:\WINNT\SYSTEM32\COMMAND.COM 4 6 2" xfId="87"/>
    <cellStyle name="=C:\WINNT\SYSTEM32\COMMAND.COM 4 7" xfId="88"/>
    <cellStyle name="=C:\WINNT\SYSTEM32\COMMAND.COM 4 7 2" xfId="89"/>
    <cellStyle name="=C:\WINNT\SYSTEM32\COMMAND.COM 4 8" xfId="90"/>
    <cellStyle name="=C:\WINNT\SYSTEM32\COMMAND.COM 4 8 2" xfId="91"/>
    <cellStyle name="=C:\WINNT\SYSTEM32\COMMAND.COM 4 9" xfId="92"/>
    <cellStyle name="=C:\WINNT\SYSTEM32\COMMAND.COM 4 9 2" xfId="93"/>
    <cellStyle name="=C:\WINNT\SYSTEM32\COMMAND.COM 5" xfId="94"/>
    <cellStyle name="=C:\WINNT\SYSTEM32\COMMAND.COM 5 10" xfId="95"/>
    <cellStyle name="=C:\WINNT\SYSTEM32\COMMAND.COM 5 10 2" xfId="96"/>
    <cellStyle name="=C:\WINNT\SYSTEM32\COMMAND.COM 5 11" xfId="97"/>
    <cellStyle name="=C:\WINNT\SYSTEM32\COMMAND.COM 5 11 2" xfId="98"/>
    <cellStyle name="=C:\WINNT\SYSTEM32\COMMAND.COM 5 12" xfId="99"/>
    <cellStyle name="=C:\WINNT\SYSTEM32\COMMAND.COM 5 12 2" xfId="100"/>
    <cellStyle name="=C:\WINNT\SYSTEM32\COMMAND.COM 5 13" xfId="101"/>
    <cellStyle name="=C:\WINNT\SYSTEM32\COMMAND.COM 5 2" xfId="102"/>
    <cellStyle name="=C:\WINNT\SYSTEM32\COMMAND.COM 5 2 2" xfId="103"/>
    <cellStyle name="=C:\WINNT\SYSTEM32\COMMAND.COM 5 3" xfId="104"/>
    <cellStyle name="=C:\WINNT\SYSTEM32\COMMAND.COM 5 3 2" xfId="105"/>
    <cellStyle name="=C:\WINNT\SYSTEM32\COMMAND.COM 5 4" xfId="106"/>
    <cellStyle name="=C:\WINNT\SYSTEM32\COMMAND.COM 5 4 2" xfId="107"/>
    <cellStyle name="=C:\WINNT\SYSTEM32\COMMAND.COM 5 5" xfId="108"/>
    <cellStyle name="=C:\WINNT\SYSTEM32\COMMAND.COM 5 5 2" xfId="109"/>
    <cellStyle name="=C:\WINNT\SYSTEM32\COMMAND.COM 5 6" xfId="110"/>
    <cellStyle name="=C:\WINNT\SYSTEM32\COMMAND.COM 5 6 2" xfId="111"/>
    <cellStyle name="=C:\WINNT\SYSTEM32\COMMAND.COM 5 7" xfId="112"/>
    <cellStyle name="=C:\WINNT\SYSTEM32\COMMAND.COM 5 7 2" xfId="113"/>
    <cellStyle name="=C:\WINNT\SYSTEM32\COMMAND.COM 5 8" xfId="114"/>
    <cellStyle name="=C:\WINNT\SYSTEM32\COMMAND.COM 5 8 2" xfId="115"/>
    <cellStyle name="=C:\WINNT\SYSTEM32\COMMAND.COM 5 9" xfId="116"/>
    <cellStyle name="=C:\WINNT\SYSTEM32\COMMAND.COM 5 9 2" xfId="117"/>
    <cellStyle name="=C:\WINNT\SYSTEM32\COMMAND.COM 6" xfId="118"/>
    <cellStyle name="=C:\WINNT\SYSTEM32\COMMAND.COM 6 10" xfId="119"/>
    <cellStyle name="=C:\WINNT\SYSTEM32\COMMAND.COM 6 10 2" xfId="120"/>
    <cellStyle name="=C:\WINNT\SYSTEM32\COMMAND.COM 6 11" xfId="121"/>
    <cellStyle name="=C:\WINNT\SYSTEM32\COMMAND.COM 6 11 2" xfId="122"/>
    <cellStyle name="=C:\WINNT\SYSTEM32\COMMAND.COM 6 12" xfId="123"/>
    <cellStyle name="=C:\WINNT\SYSTEM32\COMMAND.COM 6 12 2" xfId="124"/>
    <cellStyle name="=C:\WINNT\SYSTEM32\COMMAND.COM 6 13" xfId="125"/>
    <cellStyle name="=C:\WINNT\SYSTEM32\COMMAND.COM 6 2" xfId="126"/>
    <cellStyle name="=C:\WINNT\SYSTEM32\COMMAND.COM 6 2 2" xfId="127"/>
    <cellStyle name="=C:\WINNT\SYSTEM32\COMMAND.COM 6 3" xfId="128"/>
    <cellStyle name="=C:\WINNT\SYSTEM32\COMMAND.COM 6 3 2" xfId="129"/>
    <cellStyle name="=C:\WINNT\SYSTEM32\COMMAND.COM 6 4" xfId="130"/>
    <cellStyle name="=C:\WINNT\SYSTEM32\COMMAND.COM 6 4 2" xfId="131"/>
    <cellStyle name="=C:\WINNT\SYSTEM32\COMMAND.COM 6 5" xfId="132"/>
    <cellStyle name="=C:\WINNT\SYSTEM32\COMMAND.COM 6 5 2" xfId="133"/>
    <cellStyle name="=C:\WINNT\SYSTEM32\COMMAND.COM 6 6" xfId="134"/>
    <cellStyle name="=C:\WINNT\SYSTEM32\COMMAND.COM 6 6 2" xfId="135"/>
    <cellStyle name="=C:\WINNT\SYSTEM32\COMMAND.COM 6 7" xfId="136"/>
    <cellStyle name="=C:\WINNT\SYSTEM32\COMMAND.COM 6 7 2" xfId="137"/>
    <cellStyle name="=C:\WINNT\SYSTEM32\COMMAND.COM 6 8" xfId="138"/>
    <cellStyle name="=C:\WINNT\SYSTEM32\COMMAND.COM 6 8 2" xfId="139"/>
    <cellStyle name="=C:\WINNT\SYSTEM32\COMMAND.COM 6 9" xfId="140"/>
    <cellStyle name="=C:\WINNT\SYSTEM32\COMMAND.COM 6 9 2" xfId="141"/>
    <cellStyle name="=C:\WINNT\SYSTEM32\COMMAND.COM 7" xfId="142"/>
    <cellStyle name="=C:\WINNT\SYSTEM32\COMMAND.COM 7 2" xfId="143"/>
    <cellStyle name="=C:\WINNT\SYSTEM32\COMMAND.COM 8" xfId="144"/>
    <cellStyle name="=C:\WINNT\SYSTEM32\COMMAND.COM 8 2" xfId="145"/>
    <cellStyle name="=C:\WINNT\SYSTEM32\COMMAND.COM 9" xfId="146"/>
    <cellStyle name="=C:\WINNT\SYSTEM32\COMMAND.COM 9 2" xfId="147"/>
    <cellStyle name="20% - Accent1" xfId="148"/>
    <cellStyle name="20% - Accent1 10" xfId="149"/>
    <cellStyle name="20% - Accent1 10 2" xfId="150"/>
    <cellStyle name="20% - Accent1 11" xfId="151"/>
    <cellStyle name="20% - Accent1 11 2" xfId="152"/>
    <cellStyle name="20% - Accent1 12" xfId="153"/>
    <cellStyle name="20% - Accent1 12 2" xfId="154"/>
    <cellStyle name="20% - Accent1 13" xfId="155"/>
    <cellStyle name="20% - Accent1 13 2" xfId="156"/>
    <cellStyle name="20% - Accent1 14" xfId="157"/>
    <cellStyle name="20% - Accent1 14 2" xfId="158"/>
    <cellStyle name="20% - Accent1 15" xfId="159"/>
    <cellStyle name="20% - Accent1 15 2" xfId="160"/>
    <cellStyle name="20% - Accent1 16" xfId="161"/>
    <cellStyle name="20% - Accent1 16 2" xfId="162"/>
    <cellStyle name="20% - Accent1 17" xfId="163"/>
    <cellStyle name="20% - Accent1 17 2" xfId="164"/>
    <cellStyle name="20% - Accent1 18" xfId="165"/>
    <cellStyle name="20% - Accent1 18 2" xfId="166"/>
    <cellStyle name="20% - Accent1 19" xfId="167"/>
    <cellStyle name="20% - Accent1 19 2" xfId="168"/>
    <cellStyle name="20% - Accent1 2" xfId="169"/>
    <cellStyle name="20% - Accent1 2 2" xfId="170"/>
    <cellStyle name="20% - Accent1 20" xfId="171"/>
    <cellStyle name="20% - Accent1 3" xfId="172"/>
    <cellStyle name="20% - Accent1 3 2" xfId="173"/>
    <cellStyle name="20% - Accent1 4" xfId="174"/>
    <cellStyle name="20% - Accent1 4 2" xfId="175"/>
    <cellStyle name="20% - Accent1 5" xfId="176"/>
    <cellStyle name="20% - Accent1 5 2" xfId="177"/>
    <cellStyle name="20% - Accent1 6" xfId="178"/>
    <cellStyle name="20% - Accent1 6 2" xfId="179"/>
    <cellStyle name="20% - Accent1 7" xfId="180"/>
    <cellStyle name="20% - Accent1 7 2" xfId="181"/>
    <cellStyle name="20% - Accent1 8" xfId="182"/>
    <cellStyle name="20% - Accent1 8 2" xfId="183"/>
    <cellStyle name="20% - Accent1 9" xfId="184"/>
    <cellStyle name="20% - Accent1 9 2" xfId="185"/>
    <cellStyle name="20% - Accent1_EDEEste - Pto Fact RD$ y Cobros 2010 (05022010)" xfId="186"/>
    <cellStyle name="20% - Accent2" xfId="187"/>
    <cellStyle name="20% - Accent2 10" xfId="188"/>
    <cellStyle name="20% - Accent2 10 2" xfId="189"/>
    <cellStyle name="20% - Accent2 11" xfId="190"/>
    <cellStyle name="20% - Accent2 11 2" xfId="191"/>
    <cellStyle name="20% - Accent2 12" xfId="192"/>
    <cellStyle name="20% - Accent2 12 2" xfId="193"/>
    <cellStyle name="20% - Accent2 13" xfId="194"/>
    <cellStyle name="20% - Accent2 13 2" xfId="195"/>
    <cellStyle name="20% - Accent2 14" xfId="196"/>
    <cellStyle name="20% - Accent2 14 2" xfId="197"/>
    <cellStyle name="20% - Accent2 15" xfId="198"/>
    <cellStyle name="20% - Accent2 15 2" xfId="199"/>
    <cellStyle name="20% - Accent2 16" xfId="200"/>
    <cellStyle name="20% - Accent2 16 2" xfId="201"/>
    <cellStyle name="20% - Accent2 17" xfId="202"/>
    <cellStyle name="20% - Accent2 17 2" xfId="203"/>
    <cellStyle name="20% - Accent2 18" xfId="204"/>
    <cellStyle name="20% - Accent2 18 2" xfId="205"/>
    <cellStyle name="20% - Accent2 19" xfId="206"/>
    <cellStyle name="20% - Accent2 19 2" xfId="207"/>
    <cellStyle name="20% - Accent2 2" xfId="208"/>
    <cellStyle name="20% - Accent2 2 2" xfId="209"/>
    <cellStyle name="20% - Accent2 20" xfId="210"/>
    <cellStyle name="20% - Accent2 3" xfId="211"/>
    <cellStyle name="20% - Accent2 3 2" xfId="212"/>
    <cellStyle name="20% - Accent2 4" xfId="213"/>
    <cellStyle name="20% - Accent2 4 2" xfId="214"/>
    <cellStyle name="20% - Accent2 5" xfId="215"/>
    <cellStyle name="20% - Accent2 5 2" xfId="216"/>
    <cellStyle name="20% - Accent2 6" xfId="217"/>
    <cellStyle name="20% - Accent2 6 2" xfId="218"/>
    <cellStyle name="20% - Accent2 7" xfId="219"/>
    <cellStyle name="20% - Accent2 7 2" xfId="220"/>
    <cellStyle name="20% - Accent2 8" xfId="221"/>
    <cellStyle name="20% - Accent2 8 2" xfId="222"/>
    <cellStyle name="20% - Accent2 9" xfId="223"/>
    <cellStyle name="20% - Accent2 9 2" xfId="224"/>
    <cellStyle name="20% - Accent2_EDEEste - Pto Fact RD$ y Cobros 2010 (05022010)" xfId="225"/>
    <cellStyle name="20% - Accent3" xfId="226"/>
    <cellStyle name="20% - Accent3 10" xfId="227"/>
    <cellStyle name="20% - Accent3 10 2" xfId="228"/>
    <cellStyle name="20% - Accent3 11" xfId="229"/>
    <cellStyle name="20% - Accent3 11 2" xfId="230"/>
    <cellStyle name="20% - Accent3 12" xfId="231"/>
    <cellStyle name="20% - Accent3 12 2" xfId="232"/>
    <cellStyle name="20% - Accent3 13" xfId="233"/>
    <cellStyle name="20% - Accent3 13 2" xfId="234"/>
    <cellStyle name="20% - Accent3 14" xfId="235"/>
    <cellStyle name="20% - Accent3 14 2" xfId="236"/>
    <cellStyle name="20% - Accent3 15" xfId="237"/>
    <cellStyle name="20% - Accent3 15 2" xfId="238"/>
    <cellStyle name="20% - Accent3 16" xfId="239"/>
    <cellStyle name="20% - Accent3 16 2" xfId="240"/>
    <cellStyle name="20% - Accent3 17" xfId="241"/>
    <cellStyle name="20% - Accent3 17 2" xfId="242"/>
    <cellStyle name="20% - Accent3 18" xfId="243"/>
    <cellStyle name="20% - Accent3 18 2" xfId="244"/>
    <cellStyle name="20% - Accent3 19" xfId="245"/>
    <cellStyle name="20% - Accent3 19 2" xfId="246"/>
    <cellStyle name="20% - Accent3 2" xfId="247"/>
    <cellStyle name="20% - Accent3 2 2" xfId="248"/>
    <cellStyle name="20% - Accent3 20" xfId="249"/>
    <cellStyle name="20% - Accent3 3" xfId="250"/>
    <cellStyle name="20% - Accent3 3 2" xfId="251"/>
    <cellStyle name="20% - Accent3 4" xfId="252"/>
    <cellStyle name="20% - Accent3 4 2" xfId="253"/>
    <cellStyle name="20% - Accent3 5" xfId="254"/>
    <cellStyle name="20% - Accent3 5 2" xfId="255"/>
    <cellStyle name="20% - Accent3 6" xfId="256"/>
    <cellStyle name="20% - Accent3 6 2" xfId="257"/>
    <cellStyle name="20% - Accent3 7" xfId="258"/>
    <cellStyle name="20% - Accent3 7 2" xfId="259"/>
    <cellStyle name="20% - Accent3 8" xfId="260"/>
    <cellStyle name="20% - Accent3 8 2" xfId="261"/>
    <cellStyle name="20% - Accent3 9" xfId="262"/>
    <cellStyle name="20% - Accent3 9 2" xfId="263"/>
    <cellStyle name="20% - Accent3_EDEEste - Pto Fact RD$ y Cobros 2010 (05022010)" xfId="264"/>
    <cellStyle name="20% - Accent4" xfId="265"/>
    <cellStyle name="20% - Accent4 10" xfId="266"/>
    <cellStyle name="20% - Accent4 10 2" xfId="267"/>
    <cellStyle name="20% - Accent4 11" xfId="268"/>
    <cellStyle name="20% - Accent4 11 2" xfId="269"/>
    <cellStyle name="20% - Accent4 12" xfId="270"/>
    <cellStyle name="20% - Accent4 12 2" xfId="271"/>
    <cellStyle name="20% - Accent4 13" xfId="272"/>
    <cellStyle name="20% - Accent4 13 2" xfId="273"/>
    <cellStyle name="20% - Accent4 14" xfId="274"/>
    <cellStyle name="20% - Accent4 14 2" xfId="275"/>
    <cellStyle name="20% - Accent4 15" xfId="276"/>
    <cellStyle name="20% - Accent4 15 2" xfId="277"/>
    <cellStyle name="20% - Accent4 16" xfId="278"/>
    <cellStyle name="20% - Accent4 16 2" xfId="279"/>
    <cellStyle name="20% - Accent4 17" xfId="280"/>
    <cellStyle name="20% - Accent4 17 2" xfId="281"/>
    <cellStyle name="20% - Accent4 18" xfId="282"/>
    <cellStyle name="20% - Accent4 18 2" xfId="283"/>
    <cellStyle name="20% - Accent4 19" xfId="284"/>
    <cellStyle name="20% - Accent4 19 2" xfId="285"/>
    <cellStyle name="20% - Accent4 2" xfId="286"/>
    <cellStyle name="20% - Accent4 2 2" xfId="287"/>
    <cellStyle name="20% - Accent4 20" xfId="288"/>
    <cellStyle name="20% - Accent4 3" xfId="289"/>
    <cellStyle name="20% - Accent4 3 2" xfId="290"/>
    <cellStyle name="20% - Accent4 4" xfId="291"/>
    <cellStyle name="20% - Accent4 4 2" xfId="292"/>
    <cellStyle name="20% - Accent4 5" xfId="293"/>
    <cellStyle name="20% - Accent4 5 2" xfId="294"/>
    <cellStyle name="20% - Accent4 6" xfId="295"/>
    <cellStyle name="20% - Accent4 6 2" xfId="296"/>
    <cellStyle name="20% - Accent4 7" xfId="297"/>
    <cellStyle name="20% - Accent4 7 2" xfId="298"/>
    <cellStyle name="20% - Accent4 8" xfId="299"/>
    <cellStyle name="20% - Accent4 8 2" xfId="300"/>
    <cellStyle name="20% - Accent4 9" xfId="301"/>
    <cellStyle name="20% - Accent4 9 2" xfId="302"/>
    <cellStyle name="20% - Accent4_EDEEste - Pto Fact RD$ y Cobros 2010 (05022010)" xfId="303"/>
    <cellStyle name="20% - Accent5" xfId="304"/>
    <cellStyle name="20% - Accent5 10" xfId="305"/>
    <cellStyle name="20% - Accent5 10 2" xfId="306"/>
    <cellStyle name="20% - Accent5 11" xfId="307"/>
    <cellStyle name="20% - Accent5 11 2" xfId="308"/>
    <cellStyle name="20% - Accent5 12" xfId="309"/>
    <cellStyle name="20% - Accent5 12 2" xfId="310"/>
    <cellStyle name="20% - Accent5 13" xfId="311"/>
    <cellStyle name="20% - Accent5 13 2" xfId="312"/>
    <cellStyle name="20% - Accent5 14" xfId="313"/>
    <cellStyle name="20% - Accent5 14 2" xfId="314"/>
    <cellStyle name="20% - Accent5 15" xfId="315"/>
    <cellStyle name="20% - Accent5 15 2" xfId="316"/>
    <cellStyle name="20% - Accent5 16" xfId="317"/>
    <cellStyle name="20% - Accent5 16 2" xfId="318"/>
    <cellStyle name="20% - Accent5 17" xfId="319"/>
    <cellStyle name="20% - Accent5 17 2" xfId="320"/>
    <cellStyle name="20% - Accent5 18" xfId="321"/>
    <cellStyle name="20% - Accent5 18 2" xfId="322"/>
    <cellStyle name="20% - Accent5 19" xfId="323"/>
    <cellStyle name="20% - Accent5 19 2" xfId="324"/>
    <cellStyle name="20% - Accent5 2" xfId="325"/>
    <cellStyle name="20% - Accent5 2 2" xfId="326"/>
    <cellStyle name="20% - Accent5 20" xfId="327"/>
    <cellStyle name="20% - Accent5 3" xfId="328"/>
    <cellStyle name="20% - Accent5 3 2" xfId="329"/>
    <cellStyle name="20% - Accent5 4" xfId="330"/>
    <cellStyle name="20% - Accent5 4 2" xfId="331"/>
    <cellStyle name="20% - Accent5 5" xfId="332"/>
    <cellStyle name="20% - Accent5 5 2" xfId="333"/>
    <cellStyle name="20% - Accent5 6" xfId="334"/>
    <cellStyle name="20% - Accent5 6 2" xfId="335"/>
    <cellStyle name="20% - Accent5 7" xfId="336"/>
    <cellStyle name="20% - Accent5 7 2" xfId="337"/>
    <cellStyle name="20% - Accent5 8" xfId="338"/>
    <cellStyle name="20% - Accent5 8 2" xfId="339"/>
    <cellStyle name="20% - Accent5 9" xfId="340"/>
    <cellStyle name="20% - Accent5 9 2" xfId="341"/>
    <cellStyle name="20% - Accent5_EDEEste - Pto Fact RD$ y Cobros 2010 (05022010)" xfId="342"/>
    <cellStyle name="20% - Accent6" xfId="343"/>
    <cellStyle name="20% - Accent6 10" xfId="344"/>
    <cellStyle name="20% - Accent6 10 2" xfId="345"/>
    <cellStyle name="20% - Accent6 11" xfId="346"/>
    <cellStyle name="20% - Accent6 11 2" xfId="347"/>
    <cellStyle name="20% - Accent6 12" xfId="348"/>
    <cellStyle name="20% - Accent6 12 2" xfId="349"/>
    <cellStyle name="20% - Accent6 13" xfId="350"/>
    <cellStyle name="20% - Accent6 13 2" xfId="351"/>
    <cellStyle name="20% - Accent6 14" xfId="352"/>
    <cellStyle name="20% - Accent6 14 2" xfId="353"/>
    <cellStyle name="20% - Accent6 15" xfId="354"/>
    <cellStyle name="20% - Accent6 15 2" xfId="355"/>
    <cellStyle name="20% - Accent6 16" xfId="356"/>
    <cellStyle name="20% - Accent6 16 2" xfId="357"/>
    <cellStyle name="20% - Accent6 17" xfId="358"/>
    <cellStyle name="20% - Accent6 17 2" xfId="359"/>
    <cellStyle name="20% - Accent6 18" xfId="360"/>
    <cellStyle name="20% - Accent6 18 2" xfId="361"/>
    <cellStyle name="20% - Accent6 19" xfId="362"/>
    <cellStyle name="20% - Accent6 19 2" xfId="363"/>
    <cellStyle name="20% - Accent6 2" xfId="364"/>
    <cellStyle name="20% - Accent6 2 2" xfId="365"/>
    <cellStyle name="20% - Accent6 20" xfId="366"/>
    <cellStyle name="20% - Accent6 3" xfId="367"/>
    <cellStyle name="20% - Accent6 3 2" xfId="368"/>
    <cellStyle name="20% - Accent6 4" xfId="369"/>
    <cellStyle name="20% - Accent6 4 2" xfId="370"/>
    <cellStyle name="20% - Accent6 5" xfId="371"/>
    <cellStyle name="20% - Accent6 5 2" xfId="372"/>
    <cellStyle name="20% - Accent6 6" xfId="373"/>
    <cellStyle name="20% - Accent6 6 2" xfId="374"/>
    <cellStyle name="20% - Accent6 7" xfId="375"/>
    <cellStyle name="20% - Accent6 7 2" xfId="376"/>
    <cellStyle name="20% - Accent6 8" xfId="377"/>
    <cellStyle name="20% - Accent6 8 2" xfId="378"/>
    <cellStyle name="20% - Accent6 9" xfId="379"/>
    <cellStyle name="20% - Accent6 9 2" xfId="380"/>
    <cellStyle name="20% - Accent6_EDEEste - Pto Fact RD$ y Cobros 2010 (05022010)" xfId="381"/>
    <cellStyle name="20% - Énfasis1 10" xfId="382"/>
    <cellStyle name="20% - Énfasis1 10 2" xfId="383"/>
    <cellStyle name="20% - Énfasis1 2" xfId="384"/>
    <cellStyle name="20% - Énfasis1 2 2" xfId="385"/>
    <cellStyle name="20% - Énfasis1 2 2 2" xfId="386"/>
    <cellStyle name="20% - Énfasis1 2 2 2 2" xfId="387"/>
    <cellStyle name="20% - Énfasis1 2 2 3" xfId="388"/>
    <cellStyle name="20% - Énfasis1 2 3" xfId="389"/>
    <cellStyle name="20% - Énfasis1 2 3 2" xfId="390"/>
    <cellStyle name="20% - Énfasis1 2 3 2 2" xfId="391"/>
    <cellStyle name="20% - Énfasis1 2 3 3" xfId="392"/>
    <cellStyle name="20% - Énfasis1 2 4" xfId="393"/>
    <cellStyle name="20% - Énfasis1 2 4 2" xfId="394"/>
    <cellStyle name="20% - Énfasis1 2 4 2 2" xfId="395"/>
    <cellStyle name="20% - Énfasis1 2 4 3" xfId="396"/>
    <cellStyle name="20% - Énfasis1 2 5" xfId="397"/>
    <cellStyle name="20% - Énfasis1 2 5 2" xfId="398"/>
    <cellStyle name="20% - Énfasis1 2 5 2 2" xfId="399"/>
    <cellStyle name="20% - Énfasis1 2 5 3" xfId="400"/>
    <cellStyle name="20% - Énfasis1 2 6" xfId="401"/>
    <cellStyle name="20% - Énfasis1 2 6 2" xfId="402"/>
    <cellStyle name="20% - Énfasis1 2 6 2 2" xfId="403"/>
    <cellStyle name="20% - Énfasis1 2 6 3" xfId="404"/>
    <cellStyle name="20% - Énfasis1 2 7" xfId="405"/>
    <cellStyle name="20% - Énfasis1 2 7 2" xfId="406"/>
    <cellStyle name="20% - Énfasis1 2 8" xfId="407"/>
    <cellStyle name="20% - Énfasis1 2 8 2" xfId="408"/>
    <cellStyle name="20% - Énfasis1 2 9" xfId="409"/>
    <cellStyle name="20% - Énfasis1 2_Ptto Gastos 2011_ Sector San Cristobal Actualizado" xfId="410"/>
    <cellStyle name="20% - Énfasis1 3" xfId="411"/>
    <cellStyle name="20% - Énfasis1 3 2" xfId="412"/>
    <cellStyle name="20% - Énfasis1 3 2 2" xfId="413"/>
    <cellStyle name="20% - Énfasis1 3 2 2 2" xfId="414"/>
    <cellStyle name="20% - Énfasis1 3 2 3" xfId="415"/>
    <cellStyle name="20% - Énfasis1 3 3" xfId="416"/>
    <cellStyle name="20% - Énfasis1 3 3 2" xfId="417"/>
    <cellStyle name="20% - Énfasis1 3 3 2 2" xfId="418"/>
    <cellStyle name="20% - Énfasis1 3 3 3" xfId="419"/>
    <cellStyle name="20% - Énfasis1 3 4" xfId="420"/>
    <cellStyle name="20% - Énfasis1 3 4 2" xfId="421"/>
    <cellStyle name="20% - Énfasis1 3 4 2 2" xfId="422"/>
    <cellStyle name="20% - Énfasis1 3 4 3" xfId="423"/>
    <cellStyle name="20% - Énfasis1 3 5" xfId="424"/>
    <cellStyle name="20% - Énfasis1 3 5 2" xfId="425"/>
    <cellStyle name="20% - Énfasis1 3 5 2 2" xfId="426"/>
    <cellStyle name="20% - Énfasis1 3 5 3" xfId="427"/>
    <cellStyle name="20% - Énfasis1 3 6" xfId="428"/>
    <cellStyle name="20% - Énfasis1 3 6 2" xfId="429"/>
    <cellStyle name="20% - Énfasis1 3 6 2 2" xfId="430"/>
    <cellStyle name="20% - Énfasis1 3 6 3" xfId="431"/>
    <cellStyle name="20% - Énfasis1 3 7" xfId="432"/>
    <cellStyle name="20% - Énfasis1 3 7 2" xfId="433"/>
    <cellStyle name="20% - Énfasis1 3 8" xfId="434"/>
    <cellStyle name="20% - Énfasis1 3 8 2" xfId="435"/>
    <cellStyle name="20% - Énfasis1 3 9" xfId="436"/>
    <cellStyle name="20% - Énfasis1 3_Ptto Gastos 2011_ Sector San Cristobal Actualizado" xfId="437"/>
    <cellStyle name="20% - Énfasis1 4" xfId="438"/>
    <cellStyle name="20% - Énfasis1 4 2" xfId="439"/>
    <cellStyle name="20% - Énfasis1 4 2 2" xfId="440"/>
    <cellStyle name="20% - Énfasis1 4 2 2 2" xfId="441"/>
    <cellStyle name="20% - Énfasis1 4 2 3" xfId="442"/>
    <cellStyle name="20% - Énfasis1 4 3" xfId="443"/>
    <cellStyle name="20% - Énfasis1 4 3 2" xfId="444"/>
    <cellStyle name="20% - Énfasis1 4 3 2 2" xfId="445"/>
    <cellStyle name="20% - Énfasis1 4 3 3" xfId="446"/>
    <cellStyle name="20% - Énfasis1 4 4" xfId="447"/>
    <cellStyle name="20% - Énfasis1 4 4 2" xfId="448"/>
    <cellStyle name="20% - Énfasis1 4 4 2 2" xfId="449"/>
    <cellStyle name="20% - Énfasis1 4 4 3" xfId="450"/>
    <cellStyle name="20% - Énfasis1 4 5" xfId="451"/>
    <cellStyle name="20% - Énfasis1 4 5 2" xfId="452"/>
    <cellStyle name="20% - Énfasis1 4 5 2 2" xfId="453"/>
    <cellStyle name="20% - Énfasis1 4 5 3" xfId="454"/>
    <cellStyle name="20% - Énfasis1 4 6" xfId="455"/>
    <cellStyle name="20% - Énfasis1 4 6 2" xfId="456"/>
    <cellStyle name="20% - Énfasis1 4 6 2 2" xfId="457"/>
    <cellStyle name="20% - Énfasis1 4 6 3" xfId="458"/>
    <cellStyle name="20% - Énfasis1 4 7" xfId="459"/>
    <cellStyle name="20% - Énfasis1 4 7 2" xfId="460"/>
    <cellStyle name="20% - Énfasis1 4 8" xfId="461"/>
    <cellStyle name="20% - Énfasis1 4_Ptto Gastos 2011_ Sector San Cristobal Actualizado" xfId="462"/>
    <cellStyle name="20% - Énfasis1 5" xfId="463"/>
    <cellStyle name="20% - Énfasis1 5 2" xfId="464"/>
    <cellStyle name="20% - Énfasis1 5 2 2" xfId="465"/>
    <cellStyle name="20% - Énfasis1 5 2 2 2" xfId="466"/>
    <cellStyle name="20% - Énfasis1 5 2 3" xfId="467"/>
    <cellStyle name="20% - Énfasis1 5 3" xfId="468"/>
    <cellStyle name="20% - Énfasis1 5 3 2" xfId="469"/>
    <cellStyle name="20% - Énfasis1 5 3 2 2" xfId="470"/>
    <cellStyle name="20% - Énfasis1 5 3 3" xfId="471"/>
    <cellStyle name="20% - Énfasis1 5 4" xfId="472"/>
    <cellStyle name="20% - Énfasis1 5 4 2" xfId="473"/>
    <cellStyle name="20% - Énfasis1 5 4 2 2" xfId="474"/>
    <cellStyle name="20% - Énfasis1 5 4 3" xfId="475"/>
    <cellStyle name="20% - Énfasis1 5 5" xfId="476"/>
    <cellStyle name="20% - Énfasis1 5 5 2" xfId="477"/>
    <cellStyle name="20% - Énfasis1 5 5 2 2" xfId="478"/>
    <cellStyle name="20% - Énfasis1 5 5 3" xfId="479"/>
    <cellStyle name="20% - Énfasis1 5 6" xfId="480"/>
    <cellStyle name="20% - Énfasis1 5 6 2" xfId="481"/>
    <cellStyle name="20% - Énfasis1 5 6 2 2" xfId="482"/>
    <cellStyle name="20% - Énfasis1 5 6 3" xfId="483"/>
    <cellStyle name="20% - Énfasis1 5 7" xfId="484"/>
    <cellStyle name="20% - Énfasis1 5 7 2" xfId="485"/>
    <cellStyle name="20% - Énfasis1 5 8" xfId="486"/>
    <cellStyle name="20% - Énfasis1 5_Ptto Gastos 2011_ Sector San Cristobal Actualizado" xfId="487"/>
    <cellStyle name="20% - Énfasis1 6" xfId="488"/>
    <cellStyle name="20% - Énfasis1 6 2" xfId="489"/>
    <cellStyle name="20% - Énfasis1 6 2 2" xfId="490"/>
    <cellStyle name="20% - Énfasis1 6 2 2 2" xfId="491"/>
    <cellStyle name="20% - Énfasis1 6 2 3" xfId="492"/>
    <cellStyle name="20% - Énfasis1 6 3" xfId="493"/>
    <cellStyle name="20% - Énfasis1 6 3 2" xfId="494"/>
    <cellStyle name="20% - Énfasis1 6 3 2 2" xfId="495"/>
    <cellStyle name="20% - Énfasis1 6 3 3" xfId="496"/>
    <cellStyle name="20% - Énfasis1 6 4" xfId="497"/>
    <cellStyle name="20% - Énfasis1 6 4 2" xfId="498"/>
    <cellStyle name="20% - Énfasis1 6 4 2 2" xfId="499"/>
    <cellStyle name="20% - Énfasis1 6 4 3" xfId="500"/>
    <cellStyle name="20% - Énfasis1 6 5" xfId="501"/>
    <cellStyle name="20% - Énfasis1 6 5 2" xfId="502"/>
    <cellStyle name="20% - Énfasis1 6 5 2 2" xfId="503"/>
    <cellStyle name="20% - Énfasis1 6 5 3" xfId="504"/>
    <cellStyle name="20% - Énfasis1 6 6" xfId="505"/>
    <cellStyle name="20% - Énfasis1 6 6 2" xfId="506"/>
    <cellStyle name="20% - Énfasis1 6 6 2 2" xfId="507"/>
    <cellStyle name="20% - Énfasis1 6 6 3" xfId="508"/>
    <cellStyle name="20% - Énfasis1 6 7" xfId="509"/>
    <cellStyle name="20% - Énfasis1 6 7 2" xfId="510"/>
    <cellStyle name="20% - Énfasis1 6 8" xfId="511"/>
    <cellStyle name="20% - Énfasis1 6_Ptto Gastos 2011_ Sector San Cristobal Actualizado" xfId="512"/>
    <cellStyle name="20% - Énfasis1 7" xfId="513"/>
    <cellStyle name="20% - Énfasis1 7 2" xfId="514"/>
    <cellStyle name="20% - Énfasis1 7 2 2" xfId="515"/>
    <cellStyle name="20% - Énfasis1 7 2 2 2" xfId="516"/>
    <cellStyle name="20% - Énfasis1 7 2 3" xfId="517"/>
    <cellStyle name="20% - Énfasis1 7 3" xfId="518"/>
    <cellStyle name="20% - Énfasis1 7 3 2" xfId="519"/>
    <cellStyle name="20% - Énfasis1 7 3 2 2" xfId="520"/>
    <cellStyle name="20% - Énfasis1 7 3 3" xfId="521"/>
    <cellStyle name="20% - Énfasis1 7 4" xfId="522"/>
    <cellStyle name="20% - Énfasis1 7 4 2" xfId="523"/>
    <cellStyle name="20% - Énfasis1 7 4 2 2" xfId="524"/>
    <cellStyle name="20% - Énfasis1 7 4 3" xfId="525"/>
    <cellStyle name="20% - Énfasis1 7 5" xfId="526"/>
    <cellStyle name="20% - Énfasis1 7 5 2" xfId="527"/>
    <cellStyle name="20% - Énfasis1 7 5 2 2" xfId="528"/>
    <cellStyle name="20% - Énfasis1 7 5 3" xfId="529"/>
    <cellStyle name="20% - Énfasis1 7 6" xfId="530"/>
    <cellStyle name="20% - Énfasis1 7 6 2" xfId="531"/>
    <cellStyle name="20% - Énfasis1 7 6 2 2" xfId="532"/>
    <cellStyle name="20% - Énfasis1 7 6 3" xfId="533"/>
    <cellStyle name="20% - Énfasis1 7 7" xfId="534"/>
    <cellStyle name="20% - Énfasis1 7 7 2" xfId="535"/>
    <cellStyle name="20% - Énfasis1 7 8" xfId="536"/>
    <cellStyle name="20% - Énfasis1 7_Ptto Gastos 2011_ Sector San Cristobal Actualizado" xfId="537"/>
    <cellStyle name="20% - Énfasis1 8" xfId="538"/>
    <cellStyle name="20% - Énfasis1 8 2" xfId="539"/>
    <cellStyle name="20% - Énfasis1 8 2 2" xfId="540"/>
    <cellStyle name="20% - Énfasis1 8 2 2 2" xfId="541"/>
    <cellStyle name="20% - Énfasis1 8 2 3" xfId="542"/>
    <cellStyle name="20% - Énfasis1 8 3" xfId="543"/>
    <cellStyle name="20% - Énfasis1 8 3 2" xfId="544"/>
    <cellStyle name="20% - Énfasis1 8 3 2 2" xfId="545"/>
    <cellStyle name="20% - Énfasis1 8 3 3" xfId="546"/>
    <cellStyle name="20% - Énfasis1 8 4" xfId="547"/>
    <cellStyle name="20% - Énfasis1 8 4 2" xfId="548"/>
    <cellStyle name="20% - Énfasis1 8 4 2 2" xfId="549"/>
    <cellStyle name="20% - Énfasis1 8 4 3" xfId="550"/>
    <cellStyle name="20% - Énfasis1 8 5" xfId="551"/>
    <cellStyle name="20% - Énfasis1 8 5 2" xfId="552"/>
    <cellStyle name="20% - Énfasis1 8 5 2 2" xfId="553"/>
    <cellStyle name="20% - Énfasis1 8 5 3" xfId="554"/>
    <cellStyle name="20% - Énfasis1 8 6" xfId="555"/>
    <cellStyle name="20% - Énfasis1 8 6 2" xfId="556"/>
    <cellStyle name="20% - Énfasis1 8 6 2 2" xfId="557"/>
    <cellStyle name="20% - Énfasis1 8 6 3" xfId="558"/>
    <cellStyle name="20% - Énfasis1 8 7" xfId="559"/>
    <cellStyle name="20% - Énfasis1 8 7 2" xfId="560"/>
    <cellStyle name="20% - Énfasis1 8 8" xfId="561"/>
    <cellStyle name="20% - Énfasis1 8_Ptto Gastos 2011_ Sector San Cristobal Actualizado" xfId="562"/>
    <cellStyle name="20% - Énfasis1 9" xfId="563"/>
    <cellStyle name="20% - Énfasis1 9 2" xfId="564"/>
    <cellStyle name="20% - Énfasis1 9 2 2" xfId="565"/>
    <cellStyle name="20% - Énfasis1 9 2 2 2" xfId="566"/>
    <cellStyle name="20% - Énfasis1 9 2 3" xfId="567"/>
    <cellStyle name="20% - Énfasis1 9 3" xfId="568"/>
    <cellStyle name="20% - Énfasis1 9 3 2" xfId="569"/>
    <cellStyle name="20% - Énfasis1 9 3 2 2" xfId="570"/>
    <cellStyle name="20% - Énfasis1 9 3 3" xfId="571"/>
    <cellStyle name="20% - Énfasis1 9 4" xfId="572"/>
    <cellStyle name="20% - Énfasis1 9 4 2" xfId="573"/>
    <cellStyle name="20% - Énfasis1 9 4 2 2" xfId="574"/>
    <cellStyle name="20% - Énfasis1 9 4 3" xfId="575"/>
    <cellStyle name="20% - Énfasis1 9 5" xfId="576"/>
    <cellStyle name="20% - Énfasis1 9 5 2" xfId="577"/>
    <cellStyle name="20% - Énfasis1 9 5 2 2" xfId="578"/>
    <cellStyle name="20% - Énfasis1 9 5 3" xfId="579"/>
    <cellStyle name="20% - Énfasis1 9 6" xfId="580"/>
    <cellStyle name="20% - Énfasis1 9 6 2" xfId="581"/>
    <cellStyle name="20% - Énfasis1 9 6 2 2" xfId="582"/>
    <cellStyle name="20% - Énfasis1 9 6 3" xfId="583"/>
    <cellStyle name="20% - Énfasis1 9 7" xfId="584"/>
    <cellStyle name="20% - Énfasis1 9 7 2" xfId="585"/>
    <cellStyle name="20% - Énfasis1 9 8" xfId="586"/>
    <cellStyle name="20% - Énfasis1 9_Ptto Gastos 2011_ Sector San Cristobal Actualizado" xfId="587"/>
    <cellStyle name="20% - Énfasis2 10" xfId="588"/>
    <cellStyle name="20% - Énfasis2 10 2" xfId="589"/>
    <cellStyle name="20% - Énfasis2 2" xfId="590"/>
    <cellStyle name="20% - Énfasis2 2 2" xfId="591"/>
    <cellStyle name="20% - Énfasis2 2 2 2" xfId="592"/>
    <cellStyle name="20% - Énfasis2 2 2 2 2" xfId="593"/>
    <cellStyle name="20% - Énfasis2 2 2 3" xfId="594"/>
    <cellStyle name="20% - Énfasis2 2 3" xfId="595"/>
    <cellStyle name="20% - Énfasis2 2 3 2" xfId="596"/>
    <cellStyle name="20% - Énfasis2 2 3 2 2" xfId="597"/>
    <cellStyle name="20% - Énfasis2 2 3 3" xfId="598"/>
    <cellStyle name="20% - Énfasis2 2 4" xfId="599"/>
    <cellStyle name="20% - Énfasis2 2 4 2" xfId="600"/>
    <cellStyle name="20% - Énfasis2 2 4 2 2" xfId="601"/>
    <cellStyle name="20% - Énfasis2 2 4 3" xfId="602"/>
    <cellStyle name="20% - Énfasis2 2 5" xfId="603"/>
    <cellStyle name="20% - Énfasis2 2 5 2" xfId="604"/>
    <cellStyle name="20% - Énfasis2 2 5 2 2" xfId="605"/>
    <cellStyle name="20% - Énfasis2 2 5 3" xfId="606"/>
    <cellStyle name="20% - Énfasis2 2 6" xfId="607"/>
    <cellStyle name="20% - Énfasis2 2 6 2" xfId="608"/>
    <cellStyle name="20% - Énfasis2 2 6 2 2" xfId="609"/>
    <cellStyle name="20% - Énfasis2 2 6 3" xfId="610"/>
    <cellStyle name="20% - Énfasis2 2 7" xfId="611"/>
    <cellStyle name="20% - Énfasis2 2 7 2" xfId="612"/>
    <cellStyle name="20% - Énfasis2 2 8" xfId="613"/>
    <cellStyle name="20% - Énfasis2 2 8 2" xfId="614"/>
    <cellStyle name="20% - Énfasis2 2 9" xfId="615"/>
    <cellStyle name="20% - Énfasis2 2_Ptto Gastos 2011_ Sector San Cristobal Actualizado" xfId="616"/>
    <cellStyle name="20% - Énfasis2 3" xfId="617"/>
    <cellStyle name="20% - Énfasis2 3 2" xfId="618"/>
    <cellStyle name="20% - Énfasis2 3 2 2" xfId="619"/>
    <cellStyle name="20% - Énfasis2 3 2 2 2" xfId="620"/>
    <cellStyle name="20% - Énfasis2 3 2 3" xfId="621"/>
    <cellStyle name="20% - Énfasis2 3 3" xfId="622"/>
    <cellStyle name="20% - Énfasis2 3 3 2" xfId="623"/>
    <cellStyle name="20% - Énfasis2 3 3 2 2" xfId="624"/>
    <cellStyle name="20% - Énfasis2 3 3 3" xfId="625"/>
    <cellStyle name="20% - Énfasis2 3 4" xfId="626"/>
    <cellStyle name="20% - Énfasis2 3 4 2" xfId="627"/>
    <cellStyle name="20% - Énfasis2 3 4 2 2" xfId="628"/>
    <cellStyle name="20% - Énfasis2 3 4 3" xfId="629"/>
    <cellStyle name="20% - Énfasis2 3 5" xfId="630"/>
    <cellStyle name="20% - Énfasis2 3 5 2" xfId="631"/>
    <cellStyle name="20% - Énfasis2 3 5 2 2" xfId="632"/>
    <cellStyle name="20% - Énfasis2 3 5 3" xfId="633"/>
    <cellStyle name="20% - Énfasis2 3 6" xfId="634"/>
    <cellStyle name="20% - Énfasis2 3 6 2" xfId="635"/>
    <cellStyle name="20% - Énfasis2 3 6 2 2" xfId="636"/>
    <cellStyle name="20% - Énfasis2 3 6 3" xfId="637"/>
    <cellStyle name="20% - Énfasis2 3 7" xfId="638"/>
    <cellStyle name="20% - Énfasis2 3 7 2" xfId="639"/>
    <cellStyle name="20% - Énfasis2 3 8" xfId="640"/>
    <cellStyle name="20% - Énfasis2 3 8 2" xfId="641"/>
    <cellStyle name="20% - Énfasis2 3 9" xfId="642"/>
    <cellStyle name="20% - Énfasis2 3_Ptto Gastos 2011_ Sector San Cristobal Actualizado" xfId="643"/>
    <cellStyle name="20% - Énfasis2 4" xfId="644"/>
    <cellStyle name="20% - Énfasis2 4 2" xfId="645"/>
    <cellStyle name="20% - Énfasis2 4 2 2" xfId="646"/>
    <cellStyle name="20% - Énfasis2 4 2 2 2" xfId="647"/>
    <cellStyle name="20% - Énfasis2 4 2 3" xfId="648"/>
    <cellStyle name="20% - Énfasis2 4 3" xfId="649"/>
    <cellStyle name="20% - Énfasis2 4 3 2" xfId="650"/>
    <cellStyle name="20% - Énfasis2 4 3 2 2" xfId="651"/>
    <cellStyle name="20% - Énfasis2 4 3 3" xfId="652"/>
    <cellStyle name="20% - Énfasis2 4 4" xfId="653"/>
    <cellStyle name="20% - Énfasis2 4 4 2" xfId="654"/>
    <cellStyle name="20% - Énfasis2 4 4 2 2" xfId="655"/>
    <cellStyle name="20% - Énfasis2 4 4 3" xfId="656"/>
    <cellStyle name="20% - Énfasis2 4 5" xfId="657"/>
    <cellStyle name="20% - Énfasis2 4 5 2" xfId="658"/>
    <cellStyle name="20% - Énfasis2 4 5 2 2" xfId="659"/>
    <cellStyle name="20% - Énfasis2 4 5 3" xfId="660"/>
    <cellStyle name="20% - Énfasis2 4 6" xfId="661"/>
    <cellStyle name="20% - Énfasis2 4 6 2" xfId="662"/>
    <cellStyle name="20% - Énfasis2 4 6 2 2" xfId="663"/>
    <cellStyle name="20% - Énfasis2 4 6 3" xfId="664"/>
    <cellStyle name="20% - Énfasis2 4 7" xfId="665"/>
    <cellStyle name="20% - Énfasis2 4 7 2" xfId="666"/>
    <cellStyle name="20% - Énfasis2 4 8" xfId="667"/>
    <cellStyle name="20% - Énfasis2 4_Ptto Gastos 2011_ Sector San Cristobal Actualizado" xfId="668"/>
    <cellStyle name="20% - Énfasis2 5" xfId="669"/>
    <cellStyle name="20% - Énfasis2 5 2" xfId="670"/>
    <cellStyle name="20% - Énfasis2 5 2 2" xfId="671"/>
    <cellStyle name="20% - Énfasis2 5 2 2 2" xfId="672"/>
    <cellStyle name="20% - Énfasis2 5 2 3" xfId="673"/>
    <cellStyle name="20% - Énfasis2 5 3" xfId="674"/>
    <cellStyle name="20% - Énfasis2 5 3 2" xfId="675"/>
    <cellStyle name="20% - Énfasis2 5 3 2 2" xfId="676"/>
    <cellStyle name="20% - Énfasis2 5 3 3" xfId="677"/>
    <cellStyle name="20% - Énfasis2 5 4" xfId="678"/>
    <cellStyle name="20% - Énfasis2 5 4 2" xfId="679"/>
    <cellStyle name="20% - Énfasis2 5 4 2 2" xfId="680"/>
    <cellStyle name="20% - Énfasis2 5 4 3" xfId="681"/>
    <cellStyle name="20% - Énfasis2 5 5" xfId="682"/>
    <cellStyle name="20% - Énfasis2 5 5 2" xfId="683"/>
    <cellStyle name="20% - Énfasis2 5 5 2 2" xfId="684"/>
    <cellStyle name="20% - Énfasis2 5 5 3" xfId="685"/>
    <cellStyle name="20% - Énfasis2 5 6" xfId="686"/>
    <cellStyle name="20% - Énfasis2 5 6 2" xfId="687"/>
    <cellStyle name="20% - Énfasis2 5 6 2 2" xfId="688"/>
    <cellStyle name="20% - Énfasis2 5 6 3" xfId="689"/>
    <cellStyle name="20% - Énfasis2 5 7" xfId="690"/>
    <cellStyle name="20% - Énfasis2 5 7 2" xfId="691"/>
    <cellStyle name="20% - Énfasis2 5 8" xfId="692"/>
    <cellStyle name="20% - Énfasis2 5_Ptto Gastos 2011_ Sector San Cristobal Actualizado" xfId="693"/>
    <cellStyle name="20% - Énfasis2 6" xfId="694"/>
    <cellStyle name="20% - Énfasis2 6 2" xfId="695"/>
    <cellStyle name="20% - Énfasis2 6 2 2" xfId="696"/>
    <cellStyle name="20% - Énfasis2 6 2 2 2" xfId="697"/>
    <cellStyle name="20% - Énfasis2 6 2 3" xfId="698"/>
    <cellStyle name="20% - Énfasis2 6 3" xfId="699"/>
    <cellStyle name="20% - Énfasis2 6 3 2" xfId="700"/>
    <cellStyle name="20% - Énfasis2 6 3 2 2" xfId="701"/>
    <cellStyle name="20% - Énfasis2 6 3 3" xfId="702"/>
    <cellStyle name="20% - Énfasis2 6 4" xfId="703"/>
    <cellStyle name="20% - Énfasis2 6 4 2" xfId="704"/>
    <cellStyle name="20% - Énfasis2 6 4 2 2" xfId="705"/>
    <cellStyle name="20% - Énfasis2 6 4 3" xfId="706"/>
    <cellStyle name="20% - Énfasis2 6 5" xfId="707"/>
    <cellStyle name="20% - Énfasis2 6 5 2" xfId="708"/>
    <cellStyle name="20% - Énfasis2 6 5 2 2" xfId="709"/>
    <cellStyle name="20% - Énfasis2 6 5 3" xfId="710"/>
    <cellStyle name="20% - Énfasis2 6 6" xfId="711"/>
    <cellStyle name="20% - Énfasis2 6 6 2" xfId="712"/>
    <cellStyle name="20% - Énfasis2 6 6 2 2" xfId="713"/>
    <cellStyle name="20% - Énfasis2 6 6 3" xfId="714"/>
    <cellStyle name="20% - Énfasis2 6 7" xfId="715"/>
    <cellStyle name="20% - Énfasis2 6 7 2" xfId="716"/>
    <cellStyle name="20% - Énfasis2 6 8" xfId="717"/>
    <cellStyle name="20% - Énfasis2 6_Ptto Gastos 2011_ Sector San Cristobal Actualizado" xfId="718"/>
    <cellStyle name="20% - Énfasis2 7" xfId="719"/>
    <cellStyle name="20% - Énfasis2 7 2" xfId="720"/>
    <cellStyle name="20% - Énfasis2 7 2 2" xfId="721"/>
    <cellStyle name="20% - Énfasis2 7 2 2 2" xfId="722"/>
    <cellStyle name="20% - Énfasis2 7 2 3" xfId="723"/>
    <cellStyle name="20% - Énfasis2 7 3" xfId="724"/>
    <cellStyle name="20% - Énfasis2 7 3 2" xfId="725"/>
    <cellStyle name="20% - Énfasis2 7 3 2 2" xfId="726"/>
    <cellStyle name="20% - Énfasis2 7 3 3" xfId="727"/>
    <cellStyle name="20% - Énfasis2 7 4" xfId="728"/>
    <cellStyle name="20% - Énfasis2 7 4 2" xfId="729"/>
    <cellStyle name="20% - Énfasis2 7 4 2 2" xfId="730"/>
    <cellStyle name="20% - Énfasis2 7 4 3" xfId="731"/>
    <cellStyle name="20% - Énfasis2 7 5" xfId="732"/>
    <cellStyle name="20% - Énfasis2 7 5 2" xfId="733"/>
    <cellStyle name="20% - Énfasis2 7 5 2 2" xfId="734"/>
    <cellStyle name="20% - Énfasis2 7 5 3" xfId="735"/>
    <cellStyle name="20% - Énfasis2 7 6" xfId="736"/>
    <cellStyle name="20% - Énfasis2 7 6 2" xfId="737"/>
    <cellStyle name="20% - Énfasis2 7 6 2 2" xfId="738"/>
    <cellStyle name="20% - Énfasis2 7 6 3" xfId="739"/>
    <cellStyle name="20% - Énfasis2 7 7" xfId="740"/>
    <cellStyle name="20% - Énfasis2 7 7 2" xfId="741"/>
    <cellStyle name="20% - Énfasis2 7 8" xfId="742"/>
    <cellStyle name="20% - Énfasis2 7_Ptto Gastos 2011_ Sector San Cristobal Actualizado" xfId="743"/>
    <cellStyle name="20% - Énfasis2 8" xfId="744"/>
    <cellStyle name="20% - Énfasis2 8 2" xfId="745"/>
    <cellStyle name="20% - Énfasis2 8 2 2" xfId="746"/>
    <cellStyle name="20% - Énfasis2 8 2 2 2" xfId="747"/>
    <cellStyle name="20% - Énfasis2 8 2 3" xfId="748"/>
    <cellStyle name="20% - Énfasis2 8 3" xfId="749"/>
    <cellStyle name="20% - Énfasis2 8 3 2" xfId="750"/>
    <cellStyle name="20% - Énfasis2 8 3 2 2" xfId="751"/>
    <cellStyle name="20% - Énfasis2 8 3 3" xfId="752"/>
    <cellStyle name="20% - Énfasis2 8 4" xfId="753"/>
    <cellStyle name="20% - Énfasis2 8 4 2" xfId="754"/>
    <cellStyle name="20% - Énfasis2 8 4 2 2" xfId="755"/>
    <cellStyle name="20% - Énfasis2 8 4 3" xfId="756"/>
    <cellStyle name="20% - Énfasis2 8 5" xfId="757"/>
    <cellStyle name="20% - Énfasis2 8 5 2" xfId="758"/>
    <cellStyle name="20% - Énfasis2 8 5 2 2" xfId="759"/>
    <cellStyle name="20% - Énfasis2 8 5 3" xfId="760"/>
    <cellStyle name="20% - Énfasis2 8 6" xfId="761"/>
    <cellStyle name="20% - Énfasis2 8 6 2" xfId="762"/>
    <cellStyle name="20% - Énfasis2 8 6 2 2" xfId="763"/>
    <cellStyle name="20% - Énfasis2 8 6 3" xfId="764"/>
    <cellStyle name="20% - Énfasis2 8 7" xfId="765"/>
    <cellStyle name="20% - Énfasis2 8 7 2" xfId="766"/>
    <cellStyle name="20% - Énfasis2 8 8" xfId="767"/>
    <cellStyle name="20% - Énfasis2 8_Ptto Gastos 2011_ Sector San Cristobal Actualizado" xfId="768"/>
    <cellStyle name="20% - Énfasis2 9" xfId="769"/>
    <cellStyle name="20% - Énfasis2 9 2" xfId="770"/>
    <cellStyle name="20% - Énfasis2 9 2 2" xfId="771"/>
    <cellStyle name="20% - Énfasis2 9 2 2 2" xfId="772"/>
    <cellStyle name="20% - Énfasis2 9 2 3" xfId="773"/>
    <cellStyle name="20% - Énfasis2 9 3" xfId="774"/>
    <cellStyle name="20% - Énfasis2 9 3 2" xfId="775"/>
    <cellStyle name="20% - Énfasis2 9 3 2 2" xfId="776"/>
    <cellStyle name="20% - Énfasis2 9 3 3" xfId="777"/>
    <cellStyle name="20% - Énfasis2 9 4" xfId="778"/>
    <cellStyle name="20% - Énfasis2 9 4 2" xfId="779"/>
    <cellStyle name="20% - Énfasis2 9 4 2 2" xfId="780"/>
    <cellStyle name="20% - Énfasis2 9 4 3" xfId="781"/>
    <cellStyle name="20% - Énfasis2 9 5" xfId="782"/>
    <cellStyle name="20% - Énfasis2 9 5 2" xfId="783"/>
    <cellStyle name="20% - Énfasis2 9 5 2 2" xfId="784"/>
    <cellStyle name="20% - Énfasis2 9 5 3" xfId="785"/>
    <cellStyle name="20% - Énfasis2 9 6" xfId="786"/>
    <cellStyle name="20% - Énfasis2 9 6 2" xfId="787"/>
    <cellStyle name="20% - Énfasis2 9 6 2 2" xfId="788"/>
    <cellStyle name="20% - Énfasis2 9 6 3" xfId="789"/>
    <cellStyle name="20% - Énfasis2 9 7" xfId="790"/>
    <cellStyle name="20% - Énfasis2 9 7 2" xfId="791"/>
    <cellStyle name="20% - Énfasis2 9 8" xfId="792"/>
    <cellStyle name="20% - Énfasis2 9_Ptto Gastos 2011_ Sector San Cristobal Actualizado" xfId="793"/>
    <cellStyle name="20% - Énfasis3 10" xfId="794"/>
    <cellStyle name="20% - Énfasis3 10 2" xfId="795"/>
    <cellStyle name="20% - Énfasis3 2" xfId="796"/>
    <cellStyle name="20% - Énfasis3 2 2" xfId="797"/>
    <cellStyle name="20% - Énfasis3 2 2 2" xfId="798"/>
    <cellStyle name="20% - Énfasis3 2 2 2 2" xfId="799"/>
    <cellStyle name="20% - Énfasis3 2 2 3" xfId="800"/>
    <cellStyle name="20% - Énfasis3 2 3" xfId="801"/>
    <cellStyle name="20% - Énfasis3 2 3 2" xfId="802"/>
    <cellStyle name="20% - Énfasis3 2 3 2 2" xfId="803"/>
    <cellStyle name="20% - Énfasis3 2 3 3" xfId="804"/>
    <cellStyle name="20% - Énfasis3 2 4" xfId="805"/>
    <cellStyle name="20% - Énfasis3 2 4 2" xfId="806"/>
    <cellStyle name="20% - Énfasis3 2 4 2 2" xfId="807"/>
    <cellStyle name="20% - Énfasis3 2 4 3" xfId="808"/>
    <cellStyle name="20% - Énfasis3 2 5" xfId="809"/>
    <cellStyle name="20% - Énfasis3 2 5 2" xfId="810"/>
    <cellStyle name="20% - Énfasis3 2 5 2 2" xfId="811"/>
    <cellStyle name="20% - Énfasis3 2 5 3" xfId="812"/>
    <cellStyle name="20% - Énfasis3 2 6" xfId="813"/>
    <cellStyle name="20% - Énfasis3 2 6 2" xfId="814"/>
    <cellStyle name="20% - Énfasis3 2 6 2 2" xfId="815"/>
    <cellStyle name="20% - Énfasis3 2 6 3" xfId="816"/>
    <cellStyle name="20% - Énfasis3 2 7" xfId="817"/>
    <cellStyle name="20% - Énfasis3 2 7 2" xfId="818"/>
    <cellStyle name="20% - Énfasis3 2 8" xfId="819"/>
    <cellStyle name="20% - Énfasis3 2 8 2" xfId="820"/>
    <cellStyle name="20% - Énfasis3 2 9" xfId="821"/>
    <cellStyle name="20% - Énfasis3 2_Ptto Gastos 2011_ Sector San Cristobal Actualizado" xfId="822"/>
    <cellStyle name="20% - Énfasis3 3" xfId="823"/>
    <cellStyle name="20% - Énfasis3 3 2" xfId="824"/>
    <cellStyle name="20% - Énfasis3 3 2 2" xfId="825"/>
    <cellStyle name="20% - Énfasis3 3 2 2 2" xfId="826"/>
    <cellStyle name="20% - Énfasis3 3 2 3" xfId="827"/>
    <cellStyle name="20% - Énfasis3 3 3" xfId="828"/>
    <cellStyle name="20% - Énfasis3 3 3 2" xfId="829"/>
    <cellStyle name="20% - Énfasis3 3 3 2 2" xfId="830"/>
    <cellStyle name="20% - Énfasis3 3 3 3" xfId="831"/>
    <cellStyle name="20% - Énfasis3 3 4" xfId="832"/>
    <cellStyle name="20% - Énfasis3 3 4 2" xfId="833"/>
    <cellStyle name="20% - Énfasis3 3 4 2 2" xfId="834"/>
    <cellStyle name="20% - Énfasis3 3 4 3" xfId="835"/>
    <cellStyle name="20% - Énfasis3 3 5" xfId="836"/>
    <cellStyle name="20% - Énfasis3 3 5 2" xfId="837"/>
    <cellStyle name="20% - Énfasis3 3 5 2 2" xfId="838"/>
    <cellStyle name="20% - Énfasis3 3 5 3" xfId="839"/>
    <cellStyle name="20% - Énfasis3 3 6" xfId="840"/>
    <cellStyle name="20% - Énfasis3 3 6 2" xfId="841"/>
    <cellStyle name="20% - Énfasis3 3 6 2 2" xfId="842"/>
    <cellStyle name="20% - Énfasis3 3 6 3" xfId="843"/>
    <cellStyle name="20% - Énfasis3 3 7" xfId="844"/>
    <cellStyle name="20% - Énfasis3 3 7 2" xfId="845"/>
    <cellStyle name="20% - Énfasis3 3 8" xfId="846"/>
    <cellStyle name="20% - Énfasis3 3 8 2" xfId="847"/>
    <cellStyle name="20% - Énfasis3 3 9" xfId="848"/>
    <cellStyle name="20% - Énfasis3 3_Ptto Gastos 2011_ Sector San Cristobal Actualizado" xfId="849"/>
    <cellStyle name="20% - Énfasis3 4" xfId="850"/>
    <cellStyle name="20% - Énfasis3 4 2" xfId="851"/>
    <cellStyle name="20% - Énfasis3 4 2 2" xfId="852"/>
    <cellStyle name="20% - Énfasis3 4 2 2 2" xfId="853"/>
    <cellStyle name="20% - Énfasis3 4 2 3" xfId="854"/>
    <cellStyle name="20% - Énfasis3 4 3" xfId="855"/>
    <cellStyle name="20% - Énfasis3 4 3 2" xfId="856"/>
    <cellStyle name="20% - Énfasis3 4 3 2 2" xfId="857"/>
    <cellStyle name="20% - Énfasis3 4 3 3" xfId="858"/>
    <cellStyle name="20% - Énfasis3 4 4" xfId="859"/>
    <cellStyle name="20% - Énfasis3 4 4 2" xfId="860"/>
    <cellStyle name="20% - Énfasis3 4 4 2 2" xfId="861"/>
    <cellStyle name="20% - Énfasis3 4 4 3" xfId="862"/>
    <cellStyle name="20% - Énfasis3 4 5" xfId="863"/>
    <cellStyle name="20% - Énfasis3 4 5 2" xfId="864"/>
    <cellStyle name="20% - Énfasis3 4 5 2 2" xfId="865"/>
    <cellStyle name="20% - Énfasis3 4 5 3" xfId="866"/>
    <cellStyle name="20% - Énfasis3 4 6" xfId="867"/>
    <cellStyle name="20% - Énfasis3 4 6 2" xfId="868"/>
    <cellStyle name="20% - Énfasis3 4 6 2 2" xfId="869"/>
    <cellStyle name="20% - Énfasis3 4 6 3" xfId="870"/>
    <cellStyle name="20% - Énfasis3 4 7" xfId="871"/>
    <cellStyle name="20% - Énfasis3 4 7 2" xfId="872"/>
    <cellStyle name="20% - Énfasis3 4 8" xfId="873"/>
    <cellStyle name="20% - Énfasis3 4_Ptto Gastos 2011_ Sector San Cristobal Actualizado" xfId="874"/>
    <cellStyle name="20% - Énfasis3 5" xfId="875"/>
    <cellStyle name="20% - Énfasis3 5 2" xfId="876"/>
    <cellStyle name="20% - Énfasis3 5 2 2" xfId="877"/>
    <cellStyle name="20% - Énfasis3 5 2 2 2" xfId="878"/>
    <cellStyle name="20% - Énfasis3 5 2 3" xfId="879"/>
    <cellStyle name="20% - Énfasis3 5 3" xfId="880"/>
    <cellStyle name="20% - Énfasis3 5 3 2" xfId="881"/>
    <cellStyle name="20% - Énfasis3 5 3 2 2" xfId="882"/>
    <cellStyle name="20% - Énfasis3 5 3 3" xfId="883"/>
    <cellStyle name="20% - Énfasis3 5 4" xfId="884"/>
    <cellStyle name="20% - Énfasis3 5 4 2" xfId="885"/>
    <cellStyle name="20% - Énfasis3 5 4 2 2" xfId="886"/>
    <cellStyle name="20% - Énfasis3 5 4 3" xfId="887"/>
    <cellStyle name="20% - Énfasis3 5 5" xfId="888"/>
    <cellStyle name="20% - Énfasis3 5 5 2" xfId="889"/>
    <cellStyle name="20% - Énfasis3 5 5 2 2" xfId="890"/>
    <cellStyle name="20% - Énfasis3 5 5 3" xfId="891"/>
    <cellStyle name="20% - Énfasis3 5 6" xfId="892"/>
    <cellStyle name="20% - Énfasis3 5 6 2" xfId="893"/>
    <cellStyle name="20% - Énfasis3 5 6 2 2" xfId="894"/>
    <cellStyle name="20% - Énfasis3 5 6 3" xfId="895"/>
    <cellStyle name="20% - Énfasis3 5 7" xfId="896"/>
    <cellStyle name="20% - Énfasis3 5 7 2" xfId="897"/>
    <cellStyle name="20% - Énfasis3 5 8" xfId="898"/>
    <cellStyle name="20% - Énfasis3 5_Ptto Gastos 2011_ Sector San Cristobal Actualizado" xfId="899"/>
    <cellStyle name="20% - Énfasis3 6" xfId="900"/>
    <cellStyle name="20% - Énfasis3 6 2" xfId="901"/>
    <cellStyle name="20% - Énfasis3 6 2 2" xfId="902"/>
    <cellStyle name="20% - Énfasis3 6 2 2 2" xfId="903"/>
    <cellStyle name="20% - Énfasis3 6 2 3" xfId="904"/>
    <cellStyle name="20% - Énfasis3 6 3" xfId="905"/>
    <cellStyle name="20% - Énfasis3 6 3 2" xfId="906"/>
    <cellStyle name="20% - Énfasis3 6 3 2 2" xfId="907"/>
    <cellStyle name="20% - Énfasis3 6 3 3" xfId="908"/>
    <cellStyle name="20% - Énfasis3 6 4" xfId="909"/>
    <cellStyle name="20% - Énfasis3 6 4 2" xfId="910"/>
    <cellStyle name="20% - Énfasis3 6 4 2 2" xfId="911"/>
    <cellStyle name="20% - Énfasis3 6 4 3" xfId="912"/>
    <cellStyle name="20% - Énfasis3 6 5" xfId="913"/>
    <cellStyle name="20% - Énfasis3 6 5 2" xfId="914"/>
    <cellStyle name="20% - Énfasis3 6 5 2 2" xfId="915"/>
    <cellStyle name="20% - Énfasis3 6 5 3" xfId="916"/>
    <cellStyle name="20% - Énfasis3 6 6" xfId="917"/>
    <cellStyle name="20% - Énfasis3 6 6 2" xfId="918"/>
    <cellStyle name="20% - Énfasis3 6 6 2 2" xfId="919"/>
    <cellStyle name="20% - Énfasis3 6 6 3" xfId="920"/>
    <cellStyle name="20% - Énfasis3 6 7" xfId="921"/>
    <cellStyle name="20% - Énfasis3 6 7 2" xfId="922"/>
    <cellStyle name="20% - Énfasis3 6 8" xfId="923"/>
    <cellStyle name="20% - Énfasis3 6_Ptto Gastos 2011_ Sector San Cristobal Actualizado" xfId="924"/>
    <cellStyle name="20% - Énfasis3 7" xfId="925"/>
    <cellStyle name="20% - Énfasis3 7 2" xfId="926"/>
    <cellStyle name="20% - Énfasis3 7 2 2" xfId="927"/>
    <cellStyle name="20% - Énfasis3 7 2 2 2" xfId="928"/>
    <cellStyle name="20% - Énfasis3 7 2 3" xfId="929"/>
    <cellStyle name="20% - Énfasis3 7 3" xfId="930"/>
    <cellStyle name="20% - Énfasis3 7 3 2" xfId="931"/>
    <cellStyle name="20% - Énfasis3 7 3 2 2" xfId="932"/>
    <cellStyle name="20% - Énfasis3 7 3 3" xfId="933"/>
    <cellStyle name="20% - Énfasis3 7 4" xfId="934"/>
    <cellStyle name="20% - Énfasis3 7 4 2" xfId="935"/>
    <cellStyle name="20% - Énfasis3 7 4 2 2" xfId="936"/>
    <cellStyle name="20% - Énfasis3 7 4 3" xfId="937"/>
    <cellStyle name="20% - Énfasis3 7 5" xfId="938"/>
    <cellStyle name="20% - Énfasis3 7 5 2" xfId="939"/>
    <cellStyle name="20% - Énfasis3 7 5 2 2" xfId="940"/>
    <cellStyle name="20% - Énfasis3 7 5 3" xfId="941"/>
    <cellStyle name="20% - Énfasis3 7 6" xfId="942"/>
    <cellStyle name="20% - Énfasis3 7 6 2" xfId="943"/>
    <cellStyle name="20% - Énfasis3 7 6 2 2" xfId="944"/>
    <cellStyle name="20% - Énfasis3 7 6 3" xfId="945"/>
    <cellStyle name="20% - Énfasis3 7 7" xfId="946"/>
    <cellStyle name="20% - Énfasis3 7 7 2" xfId="947"/>
    <cellStyle name="20% - Énfasis3 7 8" xfId="948"/>
    <cellStyle name="20% - Énfasis3 7_Ptto Gastos 2011_ Sector San Cristobal Actualizado" xfId="949"/>
    <cellStyle name="20% - Énfasis3 8" xfId="950"/>
    <cellStyle name="20% - Énfasis3 8 2" xfId="951"/>
    <cellStyle name="20% - Énfasis3 8 2 2" xfId="952"/>
    <cellStyle name="20% - Énfasis3 8 2 2 2" xfId="953"/>
    <cellStyle name="20% - Énfasis3 8 2 3" xfId="954"/>
    <cellStyle name="20% - Énfasis3 8 3" xfId="955"/>
    <cellStyle name="20% - Énfasis3 8 3 2" xfId="956"/>
    <cellStyle name="20% - Énfasis3 8 3 2 2" xfId="957"/>
    <cellStyle name="20% - Énfasis3 8 3 3" xfId="958"/>
    <cellStyle name="20% - Énfasis3 8 4" xfId="959"/>
    <cellStyle name="20% - Énfasis3 8 4 2" xfId="960"/>
    <cellStyle name="20% - Énfasis3 8 4 2 2" xfId="961"/>
    <cellStyle name="20% - Énfasis3 8 4 3" xfId="962"/>
    <cellStyle name="20% - Énfasis3 8 5" xfId="963"/>
    <cellStyle name="20% - Énfasis3 8 5 2" xfId="964"/>
    <cellStyle name="20% - Énfasis3 8 5 2 2" xfId="965"/>
    <cellStyle name="20% - Énfasis3 8 5 3" xfId="966"/>
    <cellStyle name="20% - Énfasis3 8 6" xfId="967"/>
    <cellStyle name="20% - Énfasis3 8 6 2" xfId="968"/>
    <cellStyle name="20% - Énfasis3 8 6 2 2" xfId="969"/>
    <cellStyle name="20% - Énfasis3 8 6 3" xfId="970"/>
    <cellStyle name="20% - Énfasis3 8 7" xfId="971"/>
    <cellStyle name="20% - Énfasis3 8 7 2" xfId="972"/>
    <cellStyle name="20% - Énfasis3 8 8" xfId="973"/>
    <cellStyle name="20% - Énfasis3 8_Ptto Gastos 2011_ Sector San Cristobal Actualizado" xfId="974"/>
    <cellStyle name="20% - Énfasis3 9" xfId="975"/>
    <cellStyle name="20% - Énfasis3 9 2" xfId="976"/>
    <cellStyle name="20% - Énfasis3 9 2 2" xfId="977"/>
    <cellStyle name="20% - Énfasis3 9 2 2 2" xfId="978"/>
    <cellStyle name="20% - Énfasis3 9 2 3" xfId="979"/>
    <cellStyle name="20% - Énfasis3 9 3" xfId="980"/>
    <cellStyle name="20% - Énfasis3 9 3 2" xfId="981"/>
    <cellStyle name="20% - Énfasis3 9 3 2 2" xfId="982"/>
    <cellStyle name="20% - Énfasis3 9 3 3" xfId="983"/>
    <cellStyle name="20% - Énfasis3 9 4" xfId="984"/>
    <cellStyle name="20% - Énfasis3 9 4 2" xfId="985"/>
    <cellStyle name="20% - Énfasis3 9 4 2 2" xfId="986"/>
    <cellStyle name="20% - Énfasis3 9 4 3" xfId="987"/>
    <cellStyle name="20% - Énfasis3 9 5" xfId="988"/>
    <cellStyle name="20% - Énfasis3 9 5 2" xfId="989"/>
    <cellStyle name="20% - Énfasis3 9 5 2 2" xfId="990"/>
    <cellStyle name="20% - Énfasis3 9 5 3" xfId="991"/>
    <cellStyle name="20% - Énfasis3 9 6" xfId="992"/>
    <cellStyle name="20% - Énfasis3 9 6 2" xfId="993"/>
    <cellStyle name="20% - Énfasis3 9 6 2 2" xfId="994"/>
    <cellStyle name="20% - Énfasis3 9 6 3" xfId="995"/>
    <cellStyle name="20% - Énfasis3 9 7" xfId="996"/>
    <cellStyle name="20% - Énfasis3 9 7 2" xfId="997"/>
    <cellStyle name="20% - Énfasis3 9 8" xfId="998"/>
    <cellStyle name="20% - Énfasis3 9_Ptto Gastos 2011_ Sector San Cristobal Actualizado" xfId="999"/>
    <cellStyle name="20% - Énfasis4 10" xfId="1000"/>
    <cellStyle name="20% - Énfasis4 10 2" xfId="1001"/>
    <cellStyle name="20% - Énfasis4 2" xfId="1002"/>
    <cellStyle name="20% - Énfasis4 2 2" xfId="1003"/>
    <cellStyle name="20% - Énfasis4 2 2 2" xfId="1004"/>
    <cellStyle name="20% - Énfasis4 2 2 2 2" xfId="1005"/>
    <cellStyle name="20% - Énfasis4 2 2 3" xfId="1006"/>
    <cellStyle name="20% - Énfasis4 2 3" xfId="1007"/>
    <cellStyle name="20% - Énfasis4 2 3 2" xfId="1008"/>
    <cellStyle name="20% - Énfasis4 2 3 2 2" xfId="1009"/>
    <cellStyle name="20% - Énfasis4 2 3 3" xfId="1010"/>
    <cellStyle name="20% - Énfasis4 2 4" xfId="1011"/>
    <cellStyle name="20% - Énfasis4 2 4 2" xfId="1012"/>
    <cellStyle name="20% - Énfasis4 2 4 2 2" xfId="1013"/>
    <cellStyle name="20% - Énfasis4 2 4 3" xfId="1014"/>
    <cellStyle name="20% - Énfasis4 2 5" xfId="1015"/>
    <cellStyle name="20% - Énfasis4 2 5 2" xfId="1016"/>
    <cellStyle name="20% - Énfasis4 2 5 2 2" xfId="1017"/>
    <cellStyle name="20% - Énfasis4 2 5 3" xfId="1018"/>
    <cellStyle name="20% - Énfasis4 2 6" xfId="1019"/>
    <cellStyle name="20% - Énfasis4 2 6 2" xfId="1020"/>
    <cellStyle name="20% - Énfasis4 2 6 2 2" xfId="1021"/>
    <cellStyle name="20% - Énfasis4 2 6 3" xfId="1022"/>
    <cellStyle name="20% - Énfasis4 2 7" xfId="1023"/>
    <cellStyle name="20% - Énfasis4 2 7 2" xfId="1024"/>
    <cellStyle name="20% - Énfasis4 2 8" xfId="1025"/>
    <cellStyle name="20% - Énfasis4 2 8 2" xfId="1026"/>
    <cellStyle name="20% - Énfasis4 2 9" xfId="1027"/>
    <cellStyle name="20% - Énfasis4 2_Ptto Gastos 2011_ Sector San Cristobal Actualizado" xfId="1028"/>
    <cellStyle name="20% - Énfasis4 3" xfId="1029"/>
    <cellStyle name="20% - Énfasis4 3 2" xfId="1030"/>
    <cellStyle name="20% - Énfasis4 3 2 2" xfId="1031"/>
    <cellStyle name="20% - Énfasis4 3 2 2 2" xfId="1032"/>
    <cellStyle name="20% - Énfasis4 3 2 3" xfId="1033"/>
    <cellStyle name="20% - Énfasis4 3 3" xfId="1034"/>
    <cellStyle name="20% - Énfasis4 3 3 2" xfId="1035"/>
    <cellStyle name="20% - Énfasis4 3 3 2 2" xfId="1036"/>
    <cellStyle name="20% - Énfasis4 3 3 3" xfId="1037"/>
    <cellStyle name="20% - Énfasis4 3 4" xfId="1038"/>
    <cellStyle name="20% - Énfasis4 3 4 2" xfId="1039"/>
    <cellStyle name="20% - Énfasis4 3 4 2 2" xfId="1040"/>
    <cellStyle name="20% - Énfasis4 3 4 3" xfId="1041"/>
    <cellStyle name="20% - Énfasis4 3 5" xfId="1042"/>
    <cellStyle name="20% - Énfasis4 3 5 2" xfId="1043"/>
    <cellStyle name="20% - Énfasis4 3 5 2 2" xfId="1044"/>
    <cellStyle name="20% - Énfasis4 3 5 3" xfId="1045"/>
    <cellStyle name="20% - Énfasis4 3 6" xfId="1046"/>
    <cellStyle name="20% - Énfasis4 3 6 2" xfId="1047"/>
    <cellStyle name="20% - Énfasis4 3 6 2 2" xfId="1048"/>
    <cellStyle name="20% - Énfasis4 3 6 3" xfId="1049"/>
    <cellStyle name="20% - Énfasis4 3 7" xfId="1050"/>
    <cellStyle name="20% - Énfasis4 3 7 2" xfId="1051"/>
    <cellStyle name="20% - Énfasis4 3 8" xfId="1052"/>
    <cellStyle name="20% - Énfasis4 3 8 2" xfId="1053"/>
    <cellStyle name="20% - Énfasis4 3 9" xfId="1054"/>
    <cellStyle name="20% - Énfasis4 3_Ptto Gastos 2011_ Sector San Cristobal Actualizado" xfId="1055"/>
    <cellStyle name="20% - Énfasis4 4" xfId="1056"/>
    <cellStyle name="20% - Énfasis4 4 2" xfId="1057"/>
    <cellStyle name="20% - Énfasis4 4 2 2" xfId="1058"/>
    <cellStyle name="20% - Énfasis4 4 2 2 2" xfId="1059"/>
    <cellStyle name="20% - Énfasis4 4 2 3" xfId="1060"/>
    <cellStyle name="20% - Énfasis4 4 3" xfId="1061"/>
    <cellStyle name="20% - Énfasis4 4 3 2" xfId="1062"/>
    <cellStyle name="20% - Énfasis4 4 3 2 2" xfId="1063"/>
    <cellStyle name="20% - Énfasis4 4 3 3" xfId="1064"/>
    <cellStyle name="20% - Énfasis4 4 4" xfId="1065"/>
    <cellStyle name="20% - Énfasis4 4 4 2" xfId="1066"/>
    <cellStyle name="20% - Énfasis4 4 4 2 2" xfId="1067"/>
    <cellStyle name="20% - Énfasis4 4 4 3" xfId="1068"/>
    <cellStyle name="20% - Énfasis4 4 5" xfId="1069"/>
    <cellStyle name="20% - Énfasis4 4 5 2" xfId="1070"/>
    <cellStyle name="20% - Énfasis4 4 5 2 2" xfId="1071"/>
    <cellStyle name="20% - Énfasis4 4 5 3" xfId="1072"/>
    <cellStyle name="20% - Énfasis4 4 6" xfId="1073"/>
    <cellStyle name="20% - Énfasis4 4 6 2" xfId="1074"/>
    <cellStyle name="20% - Énfasis4 4 6 2 2" xfId="1075"/>
    <cellStyle name="20% - Énfasis4 4 6 3" xfId="1076"/>
    <cellStyle name="20% - Énfasis4 4 7" xfId="1077"/>
    <cellStyle name="20% - Énfasis4 4 7 2" xfId="1078"/>
    <cellStyle name="20% - Énfasis4 4 8" xfId="1079"/>
    <cellStyle name="20% - Énfasis4 4_Ptto Gastos 2011_ Sector San Cristobal Actualizado" xfId="1080"/>
    <cellStyle name="20% - Énfasis4 5" xfId="1081"/>
    <cellStyle name="20% - Énfasis4 5 2" xfId="1082"/>
    <cellStyle name="20% - Énfasis4 5 2 2" xfId="1083"/>
    <cellStyle name="20% - Énfasis4 5 2 2 2" xfId="1084"/>
    <cellStyle name="20% - Énfasis4 5 2 3" xfId="1085"/>
    <cellStyle name="20% - Énfasis4 5 3" xfId="1086"/>
    <cellStyle name="20% - Énfasis4 5 3 2" xfId="1087"/>
    <cellStyle name="20% - Énfasis4 5 3 2 2" xfId="1088"/>
    <cellStyle name="20% - Énfasis4 5 3 3" xfId="1089"/>
    <cellStyle name="20% - Énfasis4 5 4" xfId="1090"/>
    <cellStyle name="20% - Énfasis4 5 4 2" xfId="1091"/>
    <cellStyle name="20% - Énfasis4 5 4 2 2" xfId="1092"/>
    <cellStyle name="20% - Énfasis4 5 4 3" xfId="1093"/>
    <cellStyle name="20% - Énfasis4 5 5" xfId="1094"/>
    <cellStyle name="20% - Énfasis4 5 5 2" xfId="1095"/>
    <cellStyle name="20% - Énfasis4 5 5 2 2" xfId="1096"/>
    <cellStyle name="20% - Énfasis4 5 5 3" xfId="1097"/>
    <cellStyle name="20% - Énfasis4 5 6" xfId="1098"/>
    <cellStyle name="20% - Énfasis4 5 6 2" xfId="1099"/>
    <cellStyle name="20% - Énfasis4 5 6 2 2" xfId="1100"/>
    <cellStyle name="20% - Énfasis4 5 6 3" xfId="1101"/>
    <cellStyle name="20% - Énfasis4 5 7" xfId="1102"/>
    <cellStyle name="20% - Énfasis4 5 7 2" xfId="1103"/>
    <cellStyle name="20% - Énfasis4 5 8" xfId="1104"/>
    <cellStyle name="20% - Énfasis4 5_Ptto Gastos 2011_ Sector San Cristobal Actualizado" xfId="1105"/>
    <cellStyle name="20% - Énfasis4 6" xfId="1106"/>
    <cellStyle name="20% - Énfasis4 6 2" xfId="1107"/>
    <cellStyle name="20% - Énfasis4 6 2 2" xfId="1108"/>
    <cellStyle name="20% - Énfasis4 6 2 2 2" xfId="1109"/>
    <cellStyle name="20% - Énfasis4 6 2 3" xfId="1110"/>
    <cellStyle name="20% - Énfasis4 6 3" xfId="1111"/>
    <cellStyle name="20% - Énfasis4 6 3 2" xfId="1112"/>
    <cellStyle name="20% - Énfasis4 6 3 2 2" xfId="1113"/>
    <cellStyle name="20% - Énfasis4 6 3 3" xfId="1114"/>
    <cellStyle name="20% - Énfasis4 6 4" xfId="1115"/>
    <cellStyle name="20% - Énfasis4 6 4 2" xfId="1116"/>
    <cellStyle name="20% - Énfasis4 6 4 2 2" xfId="1117"/>
    <cellStyle name="20% - Énfasis4 6 4 3" xfId="1118"/>
    <cellStyle name="20% - Énfasis4 6 5" xfId="1119"/>
    <cellStyle name="20% - Énfasis4 6 5 2" xfId="1120"/>
    <cellStyle name="20% - Énfasis4 6 5 2 2" xfId="1121"/>
    <cellStyle name="20% - Énfasis4 6 5 3" xfId="1122"/>
    <cellStyle name="20% - Énfasis4 6 6" xfId="1123"/>
    <cellStyle name="20% - Énfasis4 6 6 2" xfId="1124"/>
    <cellStyle name="20% - Énfasis4 6 6 2 2" xfId="1125"/>
    <cellStyle name="20% - Énfasis4 6 6 3" xfId="1126"/>
    <cellStyle name="20% - Énfasis4 6 7" xfId="1127"/>
    <cellStyle name="20% - Énfasis4 6 7 2" xfId="1128"/>
    <cellStyle name="20% - Énfasis4 6 8" xfId="1129"/>
    <cellStyle name="20% - Énfasis4 6_Ptto Gastos 2011_ Sector San Cristobal Actualizado" xfId="1130"/>
    <cellStyle name="20% - Énfasis4 7" xfId="1131"/>
    <cellStyle name="20% - Énfasis4 7 2" xfId="1132"/>
    <cellStyle name="20% - Énfasis4 7 2 2" xfId="1133"/>
    <cellStyle name="20% - Énfasis4 7 2 2 2" xfId="1134"/>
    <cellStyle name="20% - Énfasis4 7 2 3" xfId="1135"/>
    <cellStyle name="20% - Énfasis4 7 3" xfId="1136"/>
    <cellStyle name="20% - Énfasis4 7 3 2" xfId="1137"/>
    <cellStyle name="20% - Énfasis4 7 3 2 2" xfId="1138"/>
    <cellStyle name="20% - Énfasis4 7 3 3" xfId="1139"/>
    <cellStyle name="20% - Énfasis4 7 4" xfId="1140"/>
    <cellStyle name="20% - Énfasis4 7 4 2" xfId="1141"/>
    <cellStyle name="20% - Énfasis4 7 4 2 2" xfId="1142"/>
    <cellStyle name="20% - Énfasis4 7 4 3" xfId="1143"/>
    <cellStyle name="20% - Énfasis4 7 5" xfId="1144"/>
    <cellStyle name="20% - Énfasis4 7 5 2" xfId="1145"/>
    <cellStyle name="20% - Énfasis4 7 5 2 2" xfId="1146"/>
    <cellStyle name="20% - Énfasis4 7 5 3" xfId="1147"/>
    <cellStyle name="20% - Énfasis4 7 6" xfId="1148"/>
    <cellStyle name="20% - Énfasis4 7 6 2" xfId="1149"/>
    <cellStyle name="20% - Énfasis4 7 6 2 2" xfId="1150"/>
    <cellStyle name="20% - Énfasis4 7 6 3" xfId="1151"/>
    <cellStyle name="20% - Énfasis4 7 7" xfId="1152"/>
    <cellStyle name="20% - Énfasis4 7 7 2" xfId="1153"/>
    <cellStyle name="20% - Énfasis4 7 8" xfId="1154"/>
    <cellStyle name="20% - Énfasis4 7_Ptto Gastos 2011_ Sector San Cristobal Actualizado" xfId="1155"/>
    <cellStyle name="20% - Énfasis4 8" xfId="1156"/>
    <cellStyle name="20% - Énfasis4 8 2" xfId="1157"/>
    <cellStyle name="20% - Énfasis4 8 2 2" xfId="1158"/>
    <cellStyle name="20% - Énfasis4 8 2 2 2" xfId="1159"/>
    <cellStyle name="20% - Énfasis4 8 2 3" xfId="1160"/>
    <cellStyle name="20% - Énfasis4 8 3" xfId="1161"/>
    <cellStyle name="20% - Énfasis4 8 3 2" xfId="1162"/>
    <cellStyle name="20% - Énfasis4 8 3 2 2" xfId="1163"/>
    <cellStyle name="20% - Énfasis4 8 3 3" xfId="1164"/>
    <cellStyle name="20% - Énfasis4 8 4" xfId="1165"/>
    <cellStyle name="20% - Énfasis4 8 4 2" xfId="1166"/>
    <cellStyle name="20% - Énfasis4 8 4 2 2" xfId="1167"/>
    <cellStyle name="20% - Énfasis4 8 4 3" xfId="1168"/>
    <cellStyle name="20% - Énfasis4 8 5" xfId="1169"/>
    <cellStyle name="20% - Énfasis4 8 5 2" xfId="1170"/>
    <cellStyle name="20% - Énfasis4 8 5 2 2" xfId="1171"/>
    <cellStyle name="20% - Énfasis4 8 5 3" xfId="1172"/>
    <cellStyle name="20% - Énfasis4 8 6" xfId="1173"/>
    <cellStyle name="20% - Énfasis4 8 6 2" xfId="1174"/>
    <cellStyle name="20% - Énfasis4 8 6 2 2" xfId="1175"/>
    <cellStyle name="20% - Énfasis4 8 6 3" xfId="1176"/>
    <cellStyle name="20% - Énfasis4 8 7" xfId="1177"/>
    <cellStyle name="20% - Énfasis4 8 7 2" xfId="1178"/>
    <cellStyle name="20% - Énfasis4 8 8" xfId="1179"/>
    <cellStyle name="20% - Énfasis4 8_Ptto Gastos 2011_ Sector San Cristobal Actualizado" xfId="1180"/>
    <cellStyle name="20% - Énfasis4 9" xfId="1181"/>
    <cellStyle name="20% - Énfasis4 9 2" xfId="1182"/>
    <cellStyle name="20% - Énfasis4 9 2 2" xfId="1183"/>
    <cellStyle name="20% - Énfasis4 9 2 2 2" xfId="1184"/>
    <cellStyle name="20% - Énfasis4 9 2 3" xfId="1185"/>
    <cellStyle name="20% - Énfasis4 9 3" xfId="1186"/>
    <cellStyle name="20% - Énfasis4 9 3 2" xfId="1187"/>
    <cellStyle name="20% - Énfasis4 9 3 2 2" xfId="1188"/>
    <cellStyle name="20% - Énfasis4 9 3 3" xfId="1189"/>
    <cellStyle name="20% - Énfasis4 9 4" xfId="1190"/>
    <cellStyle name="20% - Énfasis4 9 4 2" xfId="1191"/>
    <cellStyle name="20% - Énfasis4 9 4 2 2" xfId="1192"/>
    <cellStyle name="20% - Énfasis4 9 4 3" xfId="1193"/>
    <cellStyle name="20% - Énfasis4 9 5" xfId="1194"/>
    <cellStyle name="20% - Énfasis4 9 5 2" xfId="1195"/>
    <cellStyle name="20% - Énfasis4 9 5 2 2" xfId="1196"/>
    <cellStyle name="20% - Énfasis4 9 5 3" xfId="1197"/>
    <cellStyle name="20% - Énfasis4 9 6" xfId="1198"/>
    <cellStyle name="20% - Énfasis4 9 6 2" xfId="1199"/>
    <cellStyle name="20% - Énfasis4 9 6 2 2" xfId="1200"/>
    <cellStyle name="20% - Énfasis4 9 6 3" xfId="1201"/>
    <cellStyle name="20% - Énfasis4 9 7" xfId="1202"/>
    <cellStyle name="20% - Énfasis4 9 7 2" xfId="1203"/>
    <cellStyle name="20% - Énfasis4 9 8" xfId="1204"/>
    <cellStyle name="20% - Énfasis4 9_Ptto Gastos 2011_ Sector San Cristobal Actualizado" xfId="1205"/>
    <cellStyle name="20% - Énfasis5 10" xfId="1206"/>
    <cellStyle name="20% - Énfasis5 10 2" xfId="1207"/>
    <cellStyle name="20% - Énfasis5 2" xfId="1208"/>
    <cellStyle name="20% - Énfasis5 2 2" xfId="1209"/>
    <cellStyle name="20% - Énfasis5 2 2 2" xfId="1210"/>
    <cellStyle name="20% - Énfasis5 2 2 2 2" xfId="1211"/>
    <cellStyle name="20% - Énfasis5 2 2 3" xfId="1212"/>
    <cellStyle name="20% - Énfasis5 2 3" xfId="1213"/>
    <cellStyle name="20% - Énfasis5 2 3 2" xfId="1214"/>
    <cellStyle name="20% - Énfasis5 2 3 2 2" xfId="1215"/>
    <cellStyle name="20% - Énfasis5 2 3 3" xfId="1216"/>
    <cellStyle name="20% - Énfasis5 2 4" xfId="1217"/>
    <cellStyle name="20% - Énfasis5 2 4 2" xfId="1218"/>
    <cellStyle name="20% - Énfasis5 2 4 2 2" xfId="1219"/>
    <cellStyle name="20% - Énfasis5 2 4 3" xfId="1220"/>
    <cellStyle name="20% - Énfasis5 2 5" xfId="1221"/>
    <cellStyle name="20% - Énfasis5 2 5 2" xfId="1222"/>
    <cellStyle name="20% - Énfasis5 2 5 2 2" xfId="1223"/>
    <cellStyle name="20% - Énfasis5 2 5 3" xfId="1224"/>
    <cellStyle name="20% - Énfasis5 2 6" xfId="1225"/>
    <cellStyle name="20% - Énfasis5 2 6 2" xfId="1226"/>
    <cellStyle name="20% - Énfasis5 2 6 2 2" xfId="1227"/>
    <cellStyle name="20% - Énfasis5 2 6 3" xfId="1228"/>
    <cellStyle name="20% - Énfasis5 2 7" xfId="1229"/>
    <cellStyle name="20% - Énfasis5 2 7 2" xfId="1230"/>
    <cellStyle name="20% - Énfasis5 2 8" xfId="1231"/>
    <cellStyle name="20% - Énfasis5 2 8 2" xfId="1232"/>
    <cellStyle name="20% - Énfasis5 2 9" xfId="1233"/>
    <cellStyle name="20% - Énfasis5 2_Ptto Gastos 2011_ Sector San Cristobal Actualizado" xfId="1234"/>
    <cellStyle name="20% - Énfasis5 3" xfId="1235"/>
    <cellStyle name="20% - Énfasis5 3 2" xfId="1236"/>
    <cellStyle name="20% - Énfasis5 3 2 2" xfId="1237"/>
    <cellStyle name="20% - Énfasis5 3 2 2 2" xfId="1238"/>
    <cellStyle name="20% - Énfasis5 3 2 3" xfId="1239"/>
    <cellStyle name="20% - Énfasis5 3 3" xfId="1240"/>
    <cellStyle name="20% - Énfasis5 3 3 2" xfId="1241"/>
    <cellStyle name="20% - Énfasis5 3 3 2 2" xfId="1242"/>
    <cellStyle name="20% - Énfasis5 3 3 3" xfId="1243"/>
    <cellStyle name="20% - Énfasis5 3 4" xfId="1244"/>
    <cellStyle name="20% - Énfasis5 3 4 2" xfId="1245"/>
    <cellStyle name="20% - Énfasis5 3 4 2 2" xfId="1246"/>
    <cellStyle name="20% - Énfasis5 3 4 3" xfId="1247"/>
    <cellStyle name="20% - Énfasis5 3 5" xfId="1248"/>
    <cellStyle name="20% - Énfasis5 3 5 2" xfId="1249"/>
    <cellStyle name="20% - Énfasis5 3 5 2 2" xfId="1250"/>
    <cellStyle name="20% - Énfasis5 3 5 3" xfId="1251"/>
    <cellStyle name="20% - Énfasis5 3 6" xfId="1252"/>
    <cellStyle name="20% - Énfasis5 3 6 2" xfId="1253"/>
    <cellStyle name="20% - Énfasis5 3 6 2 2" xfId="1254"/>
    <cellStyle name="20% - Énfasis5 3 6 3" xfId="1255"/>
    <cellStyle name="20% - Énfasis5 3 7" xfId="1256"/>
    <cellStyle name="20% - Énfasis5 3 7 2" xfId="1257"/>
    <cellStyle name="20% - Énfasis5 3 8" xfId="1258"/>
    <cellStyle name="20% - Énfasis5 3 8 2" xfId="1259"/>
    <cellStyle name="20% - Énfasis5 3 9" xfId="1260"/>
    <cellStyle name="20% - Énfasis5 3_Ptto Gastos 2011_ Sector San Cristobal Actualizado" xfId="1261"/>
    <cellStyle name="20% - Énfasis5 4" xfId="1262"/>
    <cellStyle name="20% - Énfasis5 4 2" xfId="1263"/>
    <cellStyle name="20% - Énfasis5 4 2 2" xfId="1264"/>
    <cellStyle name="20% - Énfasis5 4 2 2 2" xfId="1265"/>
    <cellStyle name="20% - Énfasis5 4 2 3" xfId="1266"/>
    <cellStyle name="20% - Énfasis5 4 3" xfId="1267"/>
    <cellStyle name="20% - Énfasis5 4 3 2" xfId="1268"/>
    <cellStyle name="20% - Énfasis5 4 3 2 2" xfId="1269"/>
    <cellStyle name="20% - Énfasis5 4 3 3" xfId="1270"/>
    <cellStyle name="20% - Énfasis5 4 4" xfId="1271"/>
    <cellStyle name="20% - Énfasis5 4 4 2" xfId="1272"/>
    <cellStyle name="20% - Énfasis5 4 4 2 2" xfId="1273"/>
    <cellStyle name="20% - Énfasis5 4 4 3" xfId="1274"/>
    <cellStyle name="20% - Énfasis5 4 5" xfId="1275"/>
    <cellStyle name="20% - Énfasis5 4 5 2" xfId="1276"/>
    <cellStyle name="20% - Énfasis5 4 5 2 2" xfId="1277"/>
    <cellStyle name="20% - Énfasis5 4 5 3" xfId="1278"/>
    <cellStyle name="20% - Énfasis5 4 6" xfId="1279"/>
    <cellStyle name="20% - Énfasis5 4 6 2" xfId="1280"/>
    <cellStyle name="20% - Énfasis5 4 6 2 2" xfId="1281"/>
    <cellStyle name="20% - Énfasis5 4 6 3" xfId="1282"/>
    <cellStyle name="20% - Énfasis5 4 7" xfId="1283"/>
    <cellStyle name="20% - Énfasis5 4 7 2" xfId="1284"/>
    <cellStyle name="20% - Énfasis5 4 8" xfId="1285"/>
    <cellStyle name="20% - Énfasis5 4_Ptto Gastos 2011_ Sector San Cristobal Actualizado" xfId="1286"/>
    <cellStyle name="20% - Énfasis5 5" xfId="1287"/>
    <cellStyle name="20% - Énfasis5 5 2" xfId="1288"/>
    <cellStyle name="20% - Énfasis5 5 2 2" xfId="1289"/>
    <cellStyle name="20% - Énfasis5 5 2 2 2" xfId="1290"/>
    <cellStyle name="20% - Énfasis5 5 2 3" xfId="1291"/>
    <cellStyle name="20% - Énfasis5 5 3" xfId="1292"/>
    <cellStyle name="20% - Énfasis5 5 3 2" xfId="1293"/>
    <cellStyle name="20% - Énfasis5 5 3 2 2" xfId="1294"/>
    <cellStyle name="20% - Énfasis5 5 3 3" xfId="1295"/>
    <cellStyle name="20% - Énfasis5 5 4" xfId="1296"/>
    <cellStyle name="20% - Énfasis5 5 4 2" xfId="1297"/>
    <cellStyle name="20% - Énfasis5 5 4 2 2" xfId="1298"/>
    <cellStyle name="20% - Énfasis5 5 4 3" xfId="1299"/>
    <cellStyle name="20% - Énfasis5 5 5" xfId="1300"/>
    <cellStyle name="20% - Énfasis5 5 5 2" xfId="1301"/>
    <cellStyle name="20% - Énfasis5 5 5 2 2" xfId="1302"/>
    <cellStyle name="20% - Énfasis5 5 5 3" xfId="1303"/>
    <cellStyle name="20% - Énfasis5 5 6" xfId="1304"/>
    <cellStyle name="20% - Énfasis5 5 6 2" xfId="1305"/>
    <cellStyle name="20% - Énfasis5 5 6 2 2" xfId="1306"/>
    <cellStyle name="20% - Énfasis5 5 6 3" xfId="1307"/>
    <cellStyle name="20% - Énfasis5 5 7" xfId="1308"/>
    <cellStyle name="20% - Énfasis5 5 7 2" xfId="1309"/>
    <cellStyle name="20% - Énfasis5 5 8" xfId="1310"/>
    <cellStyle name="20% - Énfasis5 5_Ptto Gastos 2011_ Sector San Cristobal Actualizado" xfId="1311"/>
    <cellStyle name="20% - Énfasis5 6" xfId="1312"/>
    <cellStyle name="20% - Énfasis5 6 2" xfId="1313"/>
    <cellStyle name="20% - Énfasis5 6 2 2" xfId="1314"/>
    <cellStyle name="20% - Énfasis5 6 2 2 2" xfId="1315"/>
    <cellStyle name="20% - Énfasis5 6 2 3" xfId="1316"/>
    <cellStyle name="20% - Énfasis5 6 3" xfId="1317"/>
    <cellStyle name="20% - Énfasis5 6 3 2" xfId="1318"/>
    <cellStyle name="20% - Énfasis5 6 3 2 2" xfId="1319"/>
    <cellStyle name="20% - Énfasis5 6 3 3" xfId="1320"/>
    <cellStyle name="20% - Énfasis5 6 4" xfId="1321"/>
    <cellStyle name="20% - Énfasis5 6 4 2" xfId="1322"/>
    <cellStyle name="20% - Énfasis5 6 4 2 2" xfId="1323"/>
    <cellStyle name="20% - Énfasis5 6 4 3" xfId="1324"/>
    <cellStyle name="20% - Énfasis5 6 5" xfId="1325"/>
    <cellStyle name="20% - Énfasis5 6 5 2" xfId="1326"/>
    <cellStyle name="20% - Énfasis5 6 5 2 2" xfId="1327"/>
    <cellStyle name="20% - Énfasis5 6 5 3" xfId="1328"/>
    <cellStyle name="20% - Énfasis5 6 6" xfId="1329"/>
    <cellStyle name="20% - Énfasis5 6 6 2" xfId="1330"/>
    <cellStyle name="20% - Énfasis5 6 6 2 2" xfId="1331"/>
    <cellStyle name="20% - Énfasis5 6 6 3" xfId="1332"/>
    <cellStyle name="20% - Énfasis5 6 7" xfId="1333"/>
    <cellStyle name="20% - Énfasis5 6 7 2" xfId="1334"/>
    <cellStyle name="20% - Énfasis5 6 8" xfId="1335"/>
    <cellStyle name="20% - Énfasis5 6_Ptto Gastos 2011_ Sector San Cristobal Actualizado" xfId="1336"/>
    <cellStyle name="20% - Énfasis5 7" xfId="1337"/>
    <cellStyle name="20% - Énfasis5 7 2" xfId="1338"/>
    <cellStyle name="20% - Énfasis5 7 2 2" xfId="1339"/>
    <cellStyle name="20% - Énfasis5 7 2 2 2" xfId="1340"/>
    <cellStyle name="20% - Énfasis5 7 2 3" xfId="1341"/>
    <cellStyle name="20% - Énfasis5 7 3" xfId="1342"/>
    <cellStyle name="20% - Énfasis5 7 3 2" xfId="1343"/>
    <cellStyle name="20% - Énfasis5 7 3 2 2" xfId="1344"/>
    <cellStyle name="20% - Énfasis5 7 3 3" xfId="1345"/>
    <cellStyle name="20% - Énfasis5 7 4" xfId="1346"/>
    <cellStyle name="20% - Énfasis5 7 4 2" xfId="1347"/>
    <cellStyle name="20% - Énfasis5 7 4 2 2" xfId="1348"/>
    <cellStyle name="20% - Énfasis5 7 4 3" xfId="1349"/>
    <cellStyle name="20% - Énfasis5 7 5" xfId="1350"/>
    <cellStyle name="20% - Énfasis5 7 5 2" xfId="1351"/>
    <cellStyle name="20% - Énfasis5 7 5 2 2" xfId="1352"/>
    <cellStyle name="20% - Énfasis5 7 5 3" xfId="1353"/>
    <cellStyle name="20% - Énfasis5 7 6" xfId="1354"/>
    <cellStyle name="20% - Énfasis5 7 6 2" xfId="1355"/>
    <cellStyle name="20% - Énfasis5 7 6 2 2" xfId="1356"/>
    <cellStyle name="20% - Énfasis5 7 6 3" xfId="1357"/>
    <cellStyle name="20% - Énfasis5 7 7" xfId="1358"/>
    <cellStyle name="20% - Énfasis5 7 7 2" xfId="1359"/>
    <cellStyle name="20% - Énfasis5 7 8" xfId="1360"/>
    <cellStyle name="20% - Énfasis5 7_Ptto Gastos 2011_ Sector San Cristobal Actualizado" xfId="1361"/>
    <cellStyle name="20% - Énfasis5 8" xfId="1362"/>
    <cellStyle name="20% - Énfasis5 8 2" xfId="1363"/>
    <cellStyle name="20% - Énfasis5 8 2 2" xfId="1364"/>
    <cellStyle name="20% - Énfasis5 8 2 2 2" xfId="1365"/>
    <cellStyle name="20% - Énfasis5 8 2 3" xfId="1366"/>
    <cellStyle name="20% - Énfasis5 8 3" xfId="1367"/>
    <cellStyle name="20% - Énfasis5 8 3 2" xfId="1368"/>
    <cellStyle name="20% - Énfasis5 8 3 2 2" xfId="1369"/>
    <cellStyle name="20% - Énfasis5 8 3 3" xfId="1370"/>
    <cellStyle name="20% - Énfasis5 8 4" xfId="1371"/>
    <cellStyle name="20% - Énfasis5 8 4 2" xfId="1372"/>
    <cellStyle name="20% - Énfasis5 8 4 2 2" xfId="1373"/>
    <cellStyle name="20% - Énfasis5 8 4 3" xfId="1374"/>
    <cellStyle name="20% - Énfasis5 8 5" xfId="1375"/>
    <cellStyle name="20% - Énfasis5 8 5 2" xfId="1376"/>
    <cellStyle name="20% - Énfasis5 8 5 2 2" xfId="1377"/>
    <cellStyle name="20% - Énfasis5 8 5 3" xfId="1378"/>
    <cellStyle name="20% - Énfasis5 8 6" xfId="1379"/>
    <cellStyle name="20% - Énfasis5 8 6 2" xfId="1380"/>
    <cellStyle name="20% - Énfasis5 8 6 2 2" xfId="1381"/>
    <cellStyle name="20% - Énfasis5 8 6 3" xfId="1382"/>
    <cellStyle name="20% - Énfasis5 8 7" xfId="1383"/>
    <cellStyle name="20% - Énfasis5 8 7 2" xfId="1384"/>
    <cellStyle name="20% - Énfasis5 8 8" xfId="1385"/>
    <cellStyle name="20% - Énfasis5 8_Ptto Gastos 2011_ Sector San Cristobal Actualizado" xfId="1386"/>
    <cellStyle name="20% - Énfasis5 9" xfId="1387"/>
    <cellStyle name="20% - Énfasis5 9 2" xfId="1388"/>
    <cellStyle name="20% - Énfasis5 9 2 2" xfId="1389"/>
    <cellStyle name="20% - Énfasis5 9 2 2 2" xfId="1390"/>
    <cellStyle name="20% - Énfasis5 9 2 3" xfId="1391"/>
    <cellStyle name="20% - Énfasis5 9 3" xfId="1392"/>
    <cellStyle name="20% - Énfasis5 9 3 2" xfId="1393"/>
    <cellStyle name="20% - Énfasis5 9 3 2 2" xfId="1394"/>
    <cellStyle name="20% - Énfasis5 9 3 3" xfId="1395"/>
    <cellStyle name="20% - Énfasis5 9 4" xfId="1396"/>
    <cellStyle name="20% - Énfasis5 9 4 2" xfId="1397"/>
    <cellStyle name="20% - Énfasis5 9 4 2 2" xfId="1398"/>
    <cellStyle name="20% - Énfasis5 9 4 3" xfId="1399"/>
    <cellStyle name="20% - Énfasis5 9 5" xfId="1400"/>
    <cellStyle name="20% - Énfasis5 9 5 2" xfId="1401"/>
    <cellStyle name="20% - Énfasis5 9 5 2 2" xfId="1402"/>
    <cellStyle name="20% - Énfasis5 9 5 3" xfId="1403"/>
    <cellStyle name="20% - Énfasis5 9 6" xfId="1404"/>
    <cellStyle name="20% - Énfasis5 9 6 2" xfId="1405"/>
    <cellStyle name="20% - Énfasis5 9 6 2 2" xfId="1406"/>
    <cellStyle name="20% - Énfasis5 9 6 3" xfId="1407"/>
    <cellStyle name="20% - Énfasis5 9 7" xfId="1408"/>
    <cellStyle name="20% - Énfasis5 9 7 2" xfId="1409"/>
    <cellStyle name="20% - Énfasis5 9 8" xfId="1410"/>
    <cellStyle name="20% - Énfasis5 9_Ptto Gastos 2011_ Sector San Cristobal Actualizado" xfId="1411"/>
    <cellStyle name="20% - Énfasis6 10" xfId="1412"/>
    <cellStyle name="20% - Énfasis6 10 2" xfId="1413"/>
    <cellStyle name="20% - Énfasis6 2" xfId="1414"/>
    <cellStyle name="20% - Énfasis6 2 2" xfId="1415"/>
    <cellStyle name="20% - Énfasis6 2 2 2" xfId="1416"/>
    <cellStyle name="20% - Énfasis6 2 2 2 2" xfId="1417"/>
    <cellStyle name="20% - Énfasis6 2 2 3" xfId="1418"/>
    <cellStyle name="20% - Énfasis6 2 3" xfId="1419"/>
    <cellStyle name="20% - Énfasis6 2 3 2" xfId="1420"/>
    <cellStyle name="20% - Énfasis6 2 3 2 2" xfId="1421"/>
    <cellStyle name="20% - Énfasis6 2 3 3" xfId="1422"/>
    <cellStyle name="20% - Énfasis6 2 4" xfId="1423"/>
    <cellStyle name="20% - Énfasis6 2 4 2" xfId="1424"/>
    <cellStyle name="20% - Énfasis6 2 4 2 2" xfId="1425"/>
    <cellStyle name="20% - Énfasis6 2 4 3" xfId="1426"/>
    <cellStyle name="20% - Énfasis6 2 5" xfId="1427"/>
    <cellStyle name="20% - Énfasis6 2 5 2" xfId="1428"/>
    <cellStyle name="20% - Énfasis6 2 5 2 2" xfId="1429"/>
    <cellStyle name="20% - Énfasis6 2 5 3" xfId="1430"/>
    <cellStyle name="20% - Énfasis6 2 6" xfId="1431"/>
    <cellStyle name="20% - Énfasis6 2 6 2" xfId="1432"/>
    <cellStyle name="20% - Énfasis6 2 6 2 2" xfId="1433"/>
    <cellStyle name="20% - Énfasis6 2 6 3" xfId="1434"/>
    <cellStyle name="20% - Énfasis6 2 7" xfId="1435"/>
    <cellStyle name="20% - Énfasis6 2 7 2" xfId="1436"/>
    <cellStyle name="20% - Énfasis6 2 8" xfId="1437"/>
    <cellStyle name="20% - Énfasis6 2 8 2" xfId="1438"/>
    <cellStyle name="20% - Énfasis6 2 9" xfId="1439"/>
    <cellStyle name="20% - Énfasis6 2_Ptto Gastos 2011_ Sector San Cristobal Actualizado" xfId="1440"/>
    <cellStyle name="20% - Énfasis6 3" xfId="1441"/>
    <cellStyle name="20% - Énfasis6 3 2" xfId="1442"/>
    <cellStyle name="20% - Énfasis6 3 2 2" xfId="1443"/>
    <cellStyle name="20% - Énfasis6 3 2 2 2" xfId="1444"/>
    <cellStyle name="20% - Énfasis6 3 2 3" xfId="1445"/>
    <cellStyle name="20% - Énfasis6 3 3" xfId="1446"/>
    <cellStyle name="20% - Énfasis6 3 3 2" xfId="1447"/>
    <cellStyle name="20% - Énfasis6 3 3 2 2" xfId="1448"/>
    <cellStyle name="20% - Énfasis6 3 3 3" xfId="1449"/>
    <cellStyle name="20% - Énfasis6 3 4" xfId="1450"/>
    <cellStyle name="20% - Énfasis6 3 4 2" xfId="1451"/>
    <cellStyle name="20% - Énfasis6 3 4 2 2" xfId="1452"/>
    <cellStyle name="20% - Énfasis6 3 4 3" xfId="1453"/>
    <cellStyle name="20% - Énfasis6 3 5" xfId="1454"/>
    <cellStyle name="20% - Énfasis6 3 5 2" xfId="1455"/>
    <cellStyle name="20% - Énfasis6 3 5 2 2" xfId="1456"/>
    <cellStyle name="20% - Énfasis6 3 5 3" xfId="1457"/>
    <cellStyle name="20% - Énfasis6 3 6" xfId="1458"/>
    <cellStyle name="20% - Énfasis6 3 6 2" xfId="1459"/>
    <cellStyle name="20% - Énfasis6 3 6 2 2" xfId="1460"/>
    <cellStyle name="20% - Énfasis6 3 6 3" xfId="1461"/>
    <cellStyle name="20% - Énfasis6 3 7" xfId="1462"/>
    <cellStyle name="20% - Énfasis6 3 7 2" xfId="1463"/>
    <cellStyle name="20% - Énfasis6 3 8" xfId="1464"/>
    <cellStyle name="20% - Énfasis6 3 8 2" xfId="1465"/>
    <cellStyle name="20% - Énfasis6 3 9" xfId="1466"/>
    <cellStyle name="20% - Énfasis6 3_Ptto Gastos 2011_ Sector San Cristobal Actualizado" xfId="1467"/>
    <cellStyle name="20% - Énfasis6 4" xfId="1468"/>
    <cellStyle name="20% - Énfasis6 4 2" xfId="1469"/>
    <cellStyle name="20% - Énfasis6 4 2 2" xfId="1470"/>
    <cellStyle name="20% - Énfasis6 4 2 2 2" xfId="1471"/>
    <cellStyle name="20% - Énfasis6 4 2 3" xfId="1472"/>
    <cellStyle name="20% - Énfasis6 4 3" xfId="1473"/>
    <cellStyle name="20% - Énfasis6 4 3 2" xfId="1474"/>
    <cellStyle name="20% - Énfasis6 4 3 2 2" xfId="1475"/>
    <cellStyle name="20% - Énfasis6 4 3 3" xfId="1476"/>
    <cellStyle name="20% - Énfasis6 4 4" xfId="1477"/>
    <cellStyle name="20% - Énfasis6 4 4 2" xfId="1478"/>
    <cellStyle name="20% - Énfasis6 4 4 2 2" xfId="1479"/>
    <cellStyle name="20% - Énfasis6 4 4 3" xfId="1480"/>
    <cellStyle name="20% - Énfasis6 4 5" xfId="1481"/>
    <cellStyle name="20% - Énfasis6 4 5 2" xfId="1482"/>
    <cellStyle name="20% - Énfasis6 4 5 2 2" xfId="1483"/>
    <cellStyle name="20% - Énfasis6 4 5 3" xfId="1484"/>
    <cellStyle name="20% - Énfasis6 4 6" xfId="1485"/>
    <cellStyle name="20% - Énfasis6 4 6 2" xfId="1486"/>
    <cellStyle name="20% - Énfasis6 4 6 2 2" xfId="1487"/>
    <cellStyle name="20% - Énfasis6 4 6 3" xfId="1488"/>
    <cellStyle name="20% - Énfasis6 4 7" xfId="1489"/>
    <cellStyle name="20% - Énfasis6 4 7 2" xfId="1490"/>
    <cellStyle name="20% - Énfasis6 4 8" xfId="1491"/>
    <cellStyle name="20% - Énfasis6 4_Ptto Gastos 2011_ Sector San Cristobal Actualizado" xfId="1492"/>
    <cellStyle name="20% - Énfasis6 5" xfId="1493"/>
    <cellStyle name="20% - Énfasis6 5 2" xfId="1494"/>
    <cellStyle name="20% - Énfasis6 5 2 2" xfId="1495"/>
    <cellStyle name="20% - Énfasis6 5 2 2 2" xfId="1496"/>
    <cellStyle name="20% - Énfasis6 5 2 3" xfId="1497"/>
    <cellStyle name="20% - Énfasis6 5 3" xfId="1498"/>
    <cellStyle name="20% - Énfasis6 5 3 2" xfId="1499"/>
    <cellStyle name="20% - Énfasis6 5 3 2 2" xfId="1500"/>
    <cellStyle name="20% - Énfasis6 5 3 3" xfId="1501"/>
    <cellStyle name="20% - Énfasis6 5 4" xfId="1502"/>
    <cellStyle name="20% - Énfasis6 5 4 2" xfId="1503"/>
    <cellStyle name="20% - Énfasis6 5 4 2 2" xfId="1504"/>
    <cellStyle name="20% - Énfasis6 5 4 3" xfId="1505"/>
    <cellStyle name="20% - Énfasis6 5 5" xfId="1506"/>
    <cellStyle name="20% - Énfasis6 5 5 2" xfId="1507"/>
    <cellStyle name="20% - Énfasis6 5 5 2 2" xfId="1508"/>
    <cellStyle name="20% - Énfasis6 5 5 3" xfId="1509"/>
    <cellStyle name="20% - Énfasis6 5 6" xfId="1510"/>
    <cellStyle name="20% - Énfasis6 5 6 2" xfId="1511"/>
    <cellStyle name="20% - Énfasis6 5 6 2 2" xfId="1512"/>
    <cellStyle name="20% - Énfasis6 5 6 3" xfId="1513"/>
    <cellStyle name="20% - Énfasis6 5 7" xfId="1514"/>
    <cellStyle name="20% - Énfasis6 5 7 2" xfId="1515"/>
    <cellStyle name="20% - Énfasis6 5 8" xfId="1516"/>
    <cellStyle name="20% - Énfasis6 5_Ptto Gastos 2011_ Sector San Cristobal Actualizado" xfId="1517"/>
    <cellStyle name="20% - Énfasis6 6" xfId="1518"/>
    <cellStyle name="20% - Énfasis6 6 2" xfId="1519"/>
    <cellStyle name="20% - Énfasis6 6 2 2" xfId="1520"/>
    <cellStyle name="20% - Énfasis6 6 2 2 2" xfId="1521"/>
    <cellStyle name="20% - Énfasis6 6 2 3" xfId="1522"/>
    <cellStyle name="20% - Énfasis6 6 3" xfId="1523"/>
    <cellStyle name="20% - Énfasis6 6 3 2" xfId="1524"/>
    <cellStyle name="20% - Énfasis6 6 3 2 2" xfId="1525"/>
    <cellStyle name="20% - Énfasis6 6 3 3" xfId="1526"/>
    <cellStyle name="20% - Énfasis6 6 4" xfId="1527"/>
    <cellStyle name="20% - Énfasis6 6 4 2" xfId="1528"/>
    <cellStyle name="20% - Énfasis6 6 4 2 2" xfId="1529"/>
    <cellStyle name="20% - Énfasis6 6 4 3" xfId="1530"/>
    <cellStyle name="20% - Énfasis6 6 5" xfId="1531"/>
    <cellStyle name="20% - Énfasis6 6 5 2" xfId="1532"/>
    <cellStyle name="20% - Énfasis6 6 5 2 2" xfId="1533"/>
    <cellStyle name="20% - Énfasis6 6 5 3" xfId="1534"/>
    <cellStyle name="20% - Énfasis6 6 6" xfId="1535"/>
    <cellStyle name="20% - Énfasis6 6 6 2" xfId="1536"/>
    <cellStyle name="20% - Énfasis6 6 6 2 2" xfId="1537"/>
    <cellStyle name="20% - Énfasis6 6 6 3" xfId="1538"/>
    <cellStyle name="20% - Énfasis6 6 7" xfId="1539"/>
    <cellStyle name="20% - Énfasis6 6 7 2" xfId="1540"/>
    <cellStyle name="20% - Énfasis6 6 8" xfId="1541"/>
    <cellStyle name="20% - Énfasis6 6_Ptto Gastos 2011_ Sector San Cristobal Actualizado" xfId="1542"/>
    <cellStyle name="20% - Énfasis6 7" xfId="1543"/>
    <cellStyle name="20% - Énfasis6 7 2" xfId="1544"/>
    <cellStyle name="20% - Énfasis6 7 2 2" xfId="1545"/>
    <cellStyle name="20% - Énfasis6 7 2 2 2" xfId="1546"/>
    <cellStyle name="20% - Énfasis6 7 2 3" xfId="1547"/>
    <cellStyle name="20% - Énfasis6 7 3" xfId="1548"/>
    <cellStyle name="20% - Énfasis6 7 3 2" xfId="1549"/>
    <cellStyle name="20% - Énfasis6 7 3 2 2" xfId="1550"/>
    <cellStyle name="20% - Énfasis6 7 3 3" xfId="1551"/>
    <cellStyle name="20% - Énfasis6 7 4" xfId="1552"/>
    <cellStyle name="20% - Énfasis6 7 4 2" xfId="1553"/>
    <cellStyle name="20% - Énfasis6 7 4 2 2" xfId="1554"/>
    <cellStyle name="20% - Énfasis6 7 4 3" xfId="1555"/>
    <cellStyle name="20% - Énfasis6 7 5" xfId="1556"/>
    <cellStyle name="20% - Énfasis6 7 5 2" xfId="1557"/>
    <cellStyle name="20% - Énfasis6 7 5 2 2" xfId="1558"/>
    <cellStyle name="20% - Énfasis6 7 5 3" xfId="1559"/>
    <cellStyle name="20% - Énfasis6 7 6" xfId="1560"/>
    <cellStyle name="20% - Énfasis6 7 6 2" xfId="1561"/>
    <cellStyle name="20% - Énfasis6 7 6 2 2" xfId="1562"/>
    <cellStyle name="20% - Énfasis6 7 6 3" xfId="1563"/>
    <cellStyle name="20% - Énfasis6 7 7" xfId="1564"/>
    <cellStyle name="20% - Énfasis6 7 7 2" xfId="1565"/>
    <cellStyle name="20% - Énfasis6 7 8" xfId="1566"/>
    <cellStyle name="20% - Énfasis6 7_Ptto Gastos 2011_ Sector San Cristobal Actualizado" xfId="1567"/>
    <cellStyle name="20% - Énfasis6 8" xfId="1568"/>
    <cellStyle name="20% - Énfasis6 8 2" xfId="1569"/>
    <cellStyle name="20% - Énfasis6 8 2 2" xfId="1570"/>
    <cellStyle name="20% - Énfasis6 8 2 2 2" xfId="1571"/>
    <cellStyle name="20% - Énfasis6 8 2 3" xfId="1572"/>
    <cellStyle name="20% - Énfasis6 8 3" xfId="1573"/>
    <cellStyle name="20% - Énfasis6 8 3 2" xfId="1574"/>
    <cellStyle name="20% - Énfasis6 8 3 2 2" xfId="1575"/>
    <cellStyle name="20% - Énfasis6 8 3 3" xfId="1576"/>
    <cellStyle name="20% - Énfasis6 8 4" xfId="1577"/>
    <cellStyle name="20% - Énfasis6 8 4 2" xfId="1578"/>
    <cellStyle name="20% - Énfasis6 8 4 2 2" xfId="1579"/>
    <cellStyle name="20% - Énfasis6 8 4 3" xfId="1580"/>
    <cellStyle name="20% - Énfasis6 8 5" xfId="1581"/>
    <cellStyle name="20% - Énfasis6 8 5 2" xfId="1582"/>
    <cellStyle name="20% - Énfasis6 8 5 2 2" xfId="1583"/>
    <cellStyle name="20% - Énfasis6 8 5 3" xfId="1584"/>
    <cellStyle name="20% - Énfasis6 8 6" xfId="1585"/>
    <cellStyle name="20% - Énfasis6 8 6 2" xfId="1586"/>
    <cellStyle name="20% - Énfasis6 8 6 2 2" xfId="1587"/>
    <cellStyle name="20% - Énfasis6 8 6 3" xfId="1588"/>
    <cellStyle name="20% - Énfasis6 8 7" xfId="1589"/>
    <cellStyle name="20% - Énfasis6 8 7 2" xfId="1590"/>
    <cellStyle name="20% - Énfasis6 8 8" xfId="1591"/>
    <cellStyle name="20% - Énfasis6 8_Ptto Gastos 2011_ Sector San Cristobal Actualizado" xfId="1592"/>
    <cellStyle name="20% - Énfasis6 9" xfId="1593"/>
    <cellStyle name="20% - Énfasis6 9 2" xfId="1594"/>
    <cellStyle name="20% - Énfasis6 9 2 2" xfId="1595"/>
    <cellStyle name="20% - Énfasis6 9 2 2 2" xfId="1596"/>
    <cellStyle name="20% - Énfasis6 9 2 3" xfId="1597"/>
    <cellStyle name="20% - Énfasis6 9 3" xfId="1598"/>
    <cellStyle name="20% - Énfasis6 9 3 2" xfId="1599"/>
    <cellStyle name="20% - Énfasis6 9 3 2 2" xfId="1600"/>
    <cellStyle name="20% - Énfasis6 9 3 3" xfId="1601"/>
    <cellStyle name="20% - Énfasis6 9 4" xfId="1602"/>
    <cellStyle name="20% - Énfasis6 9 4 2" xfId="1603"/>
    <cellStyle name="20% - Énfasis6 9 4 2 2" xfId="1604"/>
    <cellStyle name="20% - Énfasis6 9 4 3" xfId="1605"/>
    <cellStyle name="20% - Énfasis6 9 5" xfId="1606"/>
    <cellStyle name="20% - Énfasis6 9 5 2" xfId="1607"/>
    <cellStyle name="20% - Énfasis6 9 5 2 2" xfId="1608"/>
    <cellStyle name="20% - Énfasis6 9 5 3" xfId="1609"/>
    <cellStyle name="20% - Énfasis6 9 6" xfId="1610"/>
    <cellStyle name="20% - Énfasis6 9 6 2" xfId="1611"/>
    <cellStyle name="20% - Énfasis6 9 6 2 2" xfId="1612"/>
    <cellStyle name="20% - Énfasis6 9 6 3" xfId="1613"/>
    <cellStyle name="20% - Énfasis6 9 7" xfId="1614"/>
    <cellStyle name="20% - Énfasis6 9 7 2" xfId="1615"/>
    <cellStyle name="20% - Énfasis6 9 8" xfId="1616"/>
    <cellStyle name="20% - Énfasis6 9_Ptto Gastos 2011_ Sector San Cristobal Actualizado" xfId="1617"/>
    <cellStyle name="40% - Accent1" xfId="1618"/>
    <cellStyle name="40% - Accent1 10" xfId="1619"/>
    <cellStyle name="40% - Accent1 10 2" xfId="1620"/>
    <cellStyle name="40% - Accent1 11" xfId="1621"/>
    <cellStyle name="40% - Accent1 11 2" xfId="1622"/>
    <cellStyle name="40% - Accent1 12" xfId="1623"/>
    <cellStyle name="40% - Accent1 12 2" xfId="1624"/>
    <cellStyle name="40% - Accent1 13" xfId="1625"/>
    <cellStyle name="40% - Accent1 13 2" xfId="1626"/>
    <cellStyle name="40% - Accent1 14" xfId="1627"/>
    <cellStyle name="40% - Accent1 14 2" xfId="1628"/>
    <cellStyle name="40% - Accent1 15" xfId="1629"/>
    <cellStyle name="40% - Accent1 15 2" xfId="1630"/>
    <cellStyle name="40% - Accent1 16" xfId="1631"/>
    <cellStyle name="40% - Accent1 16 2" xfId="1632"/>
    <cellStyle name="40% - Accent1 17" xfId="1633"/>
    <cellStyle name="40% - Accent1 17 2" xfId="1634"/>
    <cellStyle name="40% - Accent1 18" xfId="1635"/>
    <cellStyle name="40% - Accent1 18 2" xfId="1636"/>
    <cellStyle name="40% - Accent1 19" xfId="1637"/>
    <cellStyle name="40% - Accent1 19 2" xfId="1638"/>
    <cellStyle name="40% - Accent1 2" xfId="1639"/>
    <cellStyle name="40% - Accent1 2 2" xfId="1640"/>
    <cellStyle name="40% - Accent1 20" xfId="1641"/>
    <cellStyle name="40% - Accent1 3" xfId="1642"/>
    <cellStyle name="40% - Accent1 3 2" xfId="1643"/>
    <cellStyle name="40% - Accent1 4" xfId="1644"/>
    <cellStyle name="40% - Accent1 4 2" xfId="1645"/>
    <cellStyle name="40% - Accent1 5" xfId="1646"/>
    <cellStyle name="40% - Accent1 5 2" xfId="1647"/>
    <cellStyle name="40% - Accent1 6" xfId="1648"/>
    <cellStyle name="40% - Accent1 6 2" xfId="1649"/>
    <cellStyle name="40% - Accent1 7" xfId="1650"/>
    <cellStyle name="40% - Accent1 7 2" xfId="1651"/>
    <cellStyle name="40% - Accent1 8" xfId="1652"/>
    <cellStyle name="40% - Accent1 8 2" xfId="1653"/>
    <cellStyle name="40% - Accent1 9" xfId="1654"/>
    <cellStyle name="40% - Accent1 9 2" xfId="1655"/>
    <cellStyle name="40% - Accent1_EDEEste - Pto Fact RD$ y Cobros 2010 (05022010)" xfId="1656"/>
    <cellStyle name="40% - Accent2" xfId="1657"/>
    <cellStyle name="40% - Accent2 10" xfId="1658"/>
    <cellStyle name="40% - Accent2 10 2" xfId="1659"/>
    <cellStyle name="40% - Accent2 11" xfId="1660"/>
    <cellStyle name="40% - Accent2 11 2" xfId="1661"/>
    <cellStyle name="40% - Accent2 12" xfId="1662"/>
    <cellStyle name="40% - Accent2 12 2" xfId="1663"/>
    <cellStyle name="40% - Accent2 13" xfId="1664"/>
    <cellStyle name="40% - Accent2 13 2" xfId="1665"/>
    <cellStyle name="40% - Accent2 14" xfId="1666"/>
    <cellStyle name="40% - Accent2 14 2" xfId="1667"/>
    <cellStyle name="40% - Accent2 15" xfId="1668"/>
    <cellStyle name="40% - Accent2 15 2" xfId="1669"/>
    <cellStyle name="40% - Accent2 16" xfId="1670"/>
    <cellStyle name="40% - Accent2 16 2" xfId="1671"/>
    <cellStyle name="40% - Accent2 17" xfId="1672"/>
    <cellStyle name="40% - Accent2 17 2" xfId="1673"/>
    <cellStyle name="40% - Accent2 18" xfId="1674"/>
    <cellStyle name="40% - Accent2 18 2" xfId="1675"/>
    <cellStyle name="40% - Accent2 19" xfId="1676"/>
    <cellStyle name="40% - Accent2 19 2" xfId="1677"/>
    <cellStyle name="40% - Accent2 2" xfId="1678"/>
    <cellStyle name="40% - Accent2 2 2" xfId="1679"/>
    <cellStyle name="40% - Accent2 20" xfId="1680"/>
    <cellStyle name="40% - Accent2 3" xfId="1681"/>
    <cellStyle name="40% - Accent2 3 2" xfId="1682"/>
    <cellStyle name="40% - Accent2 4" xfId="1683"/>
    <cellStyle name="40% - Accent2 4 2" xfId="1684"/>
    <cellStyle name="40% - Accent2 5" xfId="1685"/>
    <cellStyle name="40% - Accent2 5 2" xfId="1686"/>
    <cellStyle name="40% - Accent2 6" xfId="1687"/>
    <cellStyle name="40% - Accent2 6 2" xfId="1688"/>
    <cellStyle name="40% - Accent2 7" xfId="1689"/>
    <cellStyle name="40% - Accent2 7 2" xfId="1690"/>
    <cellStyle name="40% - Accent2 8" xfId="1691"/>
    <cellStyle name="40% - Accent2 8 2" xfId="1692"/>
    <cellStyle name="40% - Accent2 9" xfId="1693"/>
    <cellStyle name="40% - Accent2 9 2" xfId="1694"/>
    <cellStyle name="40% - Accent2_EDEEste - Pto Fact RD$ y Cobros 2010 (05022010)" xfId="1695"/>
    <cellStyle name="40% - Accent3" xfId="1696"/>
    <cellStyle name="40% - Accent3 10" xfId="1697"/>
    <cellStyle name="40% - Accent3 10 2" xfId="1698"/>
    <cellStyle name="40% - Accent3 11" xfId="1699"/>
    <cellStyle name="40% - Accent3 11 2" xfId="1700"/>
    <cellStyle name="40% - Accent3 12" xfId="1701"/>
    <cellStyle name="40% - Accent3 12 2" xfId="1702"/>
    <cellStyle name="40% - Accent3 13" xfId="1703"/>
    <cellStyle name="40% - Accent3 13 2" xfId="1704"/>
    <cellStyle name="40% - Accent3 14" xfId="1705"/>
    <cellStyle name="40% - Accent3 14 2" xfId="1706"/>
    <cellStyle name="40% - Accent3 15" xfId="1707"/>
    <cellStyle name="40% - Accent3 15 2" xfId="1708"/>
    <cellStyle name="40% - Accent3 16" xfId="1709"/>
    <cellStyle name="40% - Accent3 16 2" xfId="1710"/>
    <cellStyle name="40% - Accent3 17" xfId="1711"/>
    <cellStyle name="40% - Accent3 17 2" xfId="1712"/>
    <cellStyle name="40% - Accent3 18" xfId="1713"/>
    <cellStyle name="40% - Accent3 18 2" xfId="1714"/>
    <cellStyle name="40% - Accent3 19" xfId="1715"/>
    <cellStyle name="40% - Accent3 19 2" xfId="1716"/>
    <cellStyle name="40% - Accent3 2" xfId="1717"/>
    <cellStyle name="40% - Accent3 2 2" xfId="1718"/>
    <cellStyle name="40% - Accent3 20" xfId="1719"/>
    <cellStyle name="40% - Accent3 3" xfId="1720"/>
    <cellStyle name="40% - Accent3 3 2" xfId="1721"/>
    <cellStyle name="40% - Accent3 4" xfId="1722"/>
    <cellStyle name="40% - Accent3 4 2" xfId="1723"/>
    <cellStyle name="40% - Accent3 5" xfId="1724"/>
    <cellStyle name="40% - Accent3 5 2" xfId="1725"/>
    <cellStyle name="40% - Accent3 6" xfId="1726"/>
    <cellStyle name="40% - Accent3 6 2" xfId="1727"/>
    <cellStyle name="40% - Accent3 7" xfId="1728"/>
    <cellStyle name="40% - Accent3 7 2" xfId="1729"/>
    <cellStyle name="40% - Accent3 8" xfId="1730"/>
    <cellStyle name="40% - Accent3 8 2" xfId="1731"/>
    <cellStyle name="40% - Accent3 9" xfId="1732"/>
    <cellStyle name="40% - Accent3 9 2" xfId="1733"/>
    <cellStyle name="40% - Accent3_EDEEste - Pto Fact RD$ y Cobros 2010 (05022010)" xfId="1734"/>
    <cellStyle name="40% - Accent4" xfId="1735"/>
    <cellStyle name="40% - Accent4 10" xfId="1736"/>
    <cellStyle name="40% - Accent4 10 2" xfId="1737"/>
    <cellStyle name="40% - Accent4 11" xfId="1738"/>
    <cellStyle name="40% - Accent4 11 2" xfId="1739"/>
    <cellStyle name="40% - Accent4 12" xfId="1740"/>
    <cellStyle name="40% - Accent4 12 2" xfId="1741"/>
    <cellStyle name="40% - Accent4 13" xfId="1742"/>
    <cellStyle name="40% - Accent4 13 2" xfId="1743"/>
    <cellStyle name="40% - Accent4 14" xfId="1744"/>
    <cellStyle name="40% - Accent4 14 2" xfId="1745"/>
    <cellStyle name="40% - Accent4 15" xfId="1746"/>
    <cellStyle name="40% - Accent4 15 2" xfId="1747"/>
    <cellStyle name="40% - Accent4 16" xfId="1748"/>
    <cellStyle name="40% - Accent4 16 2" xfId="1749"/>
    <cellStyle name="40% - Accent4 17" xfId="1750"/>
    <cellStyle name="40% - Accent4 17 2" xfId="1751"/>
    <cellStyle name="40% - Accent4 18" xfId="1752"/>
    <cellStyle name="40% - Accent4 18 2" xfId="1753"/>
    <cellStyle name="40% - Accent4 19" xfId="1754"/>
    <cellStyle name="40% - Accent4 19 2" xfId="1755"/>
    <cellStyle name="40% - Accent4 2" xfId="1756"/>
    <cellStyle name="40% - Accent4 2 2" xfId="1757"/>
    <cellStyle name="40% - Accent4 20" xfId="1758"/>
    <cellStyle name="40% - Accent4 3" xfId="1759"/>
    <cellStyle name="40% - Accent4 3 2" xfId="1760"/>
    <cellStyle name="40% - Accent4 4" xfId="1761"/>
    <cellStyle name="40% - Accent4 4 2" xfId="1762"/>
    <cellStyle name="40% - Accent4 5" xfId="1763"/>
    <cellStyle name="40% - Accent4 5 2" xfId="1764"/>
    <cellStyle name="40% - Accent4 6" xfId="1765"/>
    <cellStyle name="40% - Accent4 6 2" xfId="1766"/>
    <cellStyle name="40% - Accent4 7" xfId="1767"/>
    <cellStyle name="40% - Accent4 7 2" xfId="1768"/>
    <cellStyle name="40% - Accent4 8" xfId="1769"/>
    <cellStyle name="40% - Accent4 8 2" xfId="1770"/>
    <cellStyle name="40% - Accent4 9" xfId="1771"/>
    <cellStyle name="40% - Accent4 9 2" xfId="1772"/>
    <cellStyle name="40% - Accent4_EDEEste - Pto Fact RD$ y Cobros 2010 (05022010)" xfId="1773"/>
    <cellStyle name="40% - Accent5" xfId="1774"/>
    <cellStyle name="40% - Accent5 10" xfId="1775"/>
    <cellStyle name="40% - Accent5 10 2" xfId="1776"/>
    <cellStyle name="40% - Accent5 11" xfId="1777"/>
    <cellStyle name="40% - Accent5 11 2" xfId="1778"/>
    <cellStyle name="40% - Accent5 12" xfId="1779"/>
    <cellStyle name="40% - Accent5 12 2" xfId="1780"/>
    <cellStyle name="40% - Accent5 13" xfId="1781"/>
    <cellStyle name="40% - Accent5 13 2" xfId="1782"/>
    <cellStyle name="40% - Accent5 14" xfId="1783"/>
    <cellStyle name="40% - Accent5 14 2" xfId="1784"/>
    <cellStyle name="40% - Accent5 15" xfId="1785"/>
    <cellStyle name="40% - Accent5 15 2" xfId="1786"/>
    <cellStyle name="40% - Accent5 16" xfId="1787"/>
    <cellStyle name="40% - Accent5 16 2" xfId="1788"/>
    <cellStyle name="40% - Accent5 17" xfId="1789"/>
    <cellStyle name="40% - Accent5 17 2" xfId="1790"/>
    <cellStyle name="40% - Accent5 18" xfId="1791"/>
    <cellStyle name="40% - Accent5 18 2" xfId="1792"/>
    <cellStyle name="40% - Accent5 19" xfId="1793"/>
    <cellStyle name="40% - Accent5 19 2" xfId="1794"/>
    <cellStyle name="40% - Accent5 2" xfId="1795"/>
    <cellStyle name="40% - Accent5 2 2" xfId="1796"/>
    <cellStyle name="40% - Accent5 20" xfId="1797"/>
    <cellStyle name="40% - Accent5 3" xfId="1798"/>
    <cellStyle name="40% - Accent5 3 2" xfId="1799"/>
    <cellStyle name="40% - Accent5 4" xfId="1800"/>
    <cellStyle name="40% - Accent5 4 2" xfId="1801"/>
    <cellStyle name="40% - Accent5 5" xfId="1802"/>
    <cellStyle name="40% - Accent5 5 2" xfId="1803"/>
    <cellStyle name="40% - Accent5 6" xfId="1804"/>
    <cellStyle name="40% - Accent5 6 2" xfId="1805"/>
    <cellStyle name="40% - Accent5 7" xfId="1806"/>
    <cellStyle name="40% - Accent5 7 2" xfId="1807"/>
    <cellStyle name="40% - Accent5 8" xfId="1808"/>
    <cellStyle name="40% - Accent5 8 2" xfId="1809"/>
    <cellStyle name="40% - Accent5 9" xfId="1810"/>
    <cellStyle name="40% - Accent5 9 2" xfId="1811"/>
    <cellStyle name="40% - Accent5_EDEEste - Pto Fact RD$ y Cobros 2010 (05022010)" xfId="1812"/>
    <cellStyle name="40% - Accent6" xfId="1813"/>
    <cellStyle name="40% - Accent6 10" xfId="1814"/>
    <cellStyle name="40% - Accent6 10 2" xfId="1815"/>
    <cellStyle name="40% - Accent6 11" xfId="1816"/>
    <cellStyle name="40% - Accent6 11 2" xfId="1817"/>
    <cellStyle name="40% - Accent6 12" xfId="1818"/>
    <cellStyle name="40% - Accent6 12 2" xfId="1819"/>
    <cellStyle name="40% - Accent6 13" xfId="1820"/>
    <cellStyle name="40% - Accent6 13 2" xfId="1821"/>
    <cellStyle name="40% - Accent6 14" xfId="1822"/>
    <cellStyle name="40% - Accent6 14 2" xfId="1823"/>
    <cellStyle name="40% - Accent6 15" xfId="1824"/>
    <cellStyle name="40% - Accent6 15 2" xfId="1825"/>
    <cellStyle name="40% - Accent6 16" xfId="1826"/>
    <cellStyle name="40% - Accent6 16 2" xfId="1827"/>
    <cellStyle name="40% - Accent6 17" xfId="1828"/>
    <cellStyle name="40% - Accent6 17 2" xfId="1829"/>
    <cellStyle name="40% - Accent6 18" xfId="1830"/>
    <cellStyle name="40% - Accent6 18 2" xfId="1831"/>
    <cellStyle name="40% - Accent6 19" xfId="1832"/>
    <cellStyle name="40% - Accent6 19 2" xfId="1833"/>
    <cellStyle name="40% - Accent6 2" xfId="1834"/>
    <cellStyle name="40% - Accent6 2 2" xfId="1835"/>
    <cellStyle name="40% - Accent6 20" xfId="1836"/>
    <cellStyle name="40% - Accent6 3" xfId="1837"/>
    <cellStyle name="40% - Accent6 3 2" xfId="1838"/>
    <cellStyle name="40% - Accent6 4" xfId="1839"/>
    <cellStyle name="40% - Accent6 4 2" xfId="1840"/>
    <cellStyle name="40% - Accent6 5" xfId="1841"/>
    <cellStyle name="40% - Accent6 5 2" xfId="1842"/>
    <cellStyle name="40% - Accent6 6" xfId="1843"/>
    <cellStyle name="40% - Accent6 6 2" xfId="1844"/>
    <cellStyle name="40% - Accent6 7" xfId="1845"/>
    <cellStyle name="40% - Accent6 7 2" xfId="1846"/>
    <cellStyle name="40% - Accent6 8" xfId="1847"/>
    <cellStyle name="40% - Accent6 8 2" xfId="1848"/>
    <cellStyle name="40% - Accent6 9" xfId="1849"/>
    <cellStyle name="40% - Accent6 9 2" xfId="1850"/>
    <cellStyle name="40% - Accent6_EDEEste - Pto Fact RD$ y Cobros 2010 (05022010)" xfId="1851"/>
    <cellStyle name="40% - Énfasis1 10" xfId="1852"/>
    <cellStyle name="40% - Énfasis1 10 2" xfId="1853"/>
    <cellStyle name="40% - Énfasis1 2" xfId="1854"/>
    <cellStyle name="40% - Énfasis1 2 2" xfId="1855"/>
    <cellStyle name="40% - Énfasis1 2 2 2" xfId="1856"/>
    <cellStyle name="40% - Énfasis1 2 2 2 2" xfId="1857"/>
    <cellStyle name="40% - Énfasis1 2 2 3" xfId="1858"/>
    <cellStyle name="40% - Énfasis1 2 3" xfId="1859"/>
    <cellStyle name="40% - Énfasis1 2 3 2" xfId="1860"/>
    <cellStyle name="40% - Énfasis1 2 3 2 2" xfId="1861"/>
    <cellStyle name="40% - Énfasis1 2 3 3" xfId="1862"/>
    <cellStyle name="40% - Énfasis1 2 4" xfId="1863"/>
    <cellStyle name="40% - Énfasis1 2 4 2" xfId="1864"/>
    <cellStyle name="40% - Énfasis1 2 4 2 2" xfId="1865"/>
    <cellStyle name="40% - Énfasis1 2 4 3" xfId="1866"/>
    <cellStyle name="40% - Énfasis1 2 5" xfId="1867"/>
    <cellStyle name="40% - Énfasis1 2 5 2" xfId="1868"/>
    <cellStyle name="40% - Énfasis1 2 5 2 2" xfId="1869"/>
    <cellStyle name="40% - Énfasis1 2 5 3" xfId="1870"/>
    <cellStyle name="40% - Énfasis1 2 6" xfId="1871"/>
    <cellStyle name="40% - Énfasis1 2 6 2" xfId="1872"/>
    <cellStyle name="40% - Énfasis1 2 6 2 2" xfId="1873"/>
    <cellStyle name="40% - Énfasis1 2 6 3" xfId="1874"/>
    <cellStyle name="40% - Énfasis1 2 7" xfId="1875"/>
    <cellStyle name="40% - Énfasis1 2 7 2" xfId="1876"/>
    <cellStyle name="40% - Énfasis1 2 8" xfId="1877"/>
    <cellStyle name="40% - Énfasis1 2 8 2" xfId="1878"/>
    <cellStyle name="40% - Énfasis1 2 9" xfId="1879"/>
    <cellStyle name="40% - Énfasis1 2_Ptto Gastos 2011_ Sector San Cristobal Actualizado" xfId="1880"/>
    <cellStyle name="40% - Énfasis1 3" xfId="1881"/>
    <cellStyle name="40% - Énfasis1 3 2" xfId="1882"/>
    <cellStyle name="40% - Énfasis1 3 2 2" xfId="1883"/>
    <cellStyle name="40% - Énfasis1 3 2 2 2" xfId="1884"/>
    <cellStyle name="40% - Énfasis1 3 2 3" xfId="1885"/>
    <cellStyle name="40% - Énfasis1 3 3" xfId="1886"/>
    <cellStyle name="40% - Énfasis1 3 3 2" xfId="1887"/>
    <cellStyle name="40% - Énfasis1 3 3 2 2" xfId="1888"/>
    <cellStyle name="40% - Énfasis1 3 3 3" xfId="1889"/>
    <cellStyle name="40% - Énfasis1 3 4" xfId="1890"/>
    <cellStyle name="40% - Énfasis1 3 4 2" xfId="1891"/>
    <cellStyle name="40% - Énfasis1 3 4 2 2" xfId="1892"/>
    <cellStyle name="40% - Énfasis1 3 4 3" xfId="1893"/>
    <cellStyle name="40% - Énfasis1 3 5" xfId="1894"/>
    <cellStyle name="40% - Énfasis1 3 5 2" xfId="1895"/>
    <cellStyle name="40% - Énfasis1 3 5 2 2" xfId="1896"/>
    <cellStyle name="40% - Énfasis1 3 5 3" xfId="1897"/>
    <cellStyle name="40% - Énfasis1 3 6" xfId="1898"/>
    <cellStyle name="40% - Énfasis1 3 6 2" xfId="1899"/>
    <cellStyle name="40% - Énfasis1 3 6 2 2" xfId="1900"/>
    <cellStyle name="40% - Énfasis1 3 6 3" xfId="1901"/>
    <cellStyle name="40% - Énfasis1 3 7" xfId="1902"/>
    <cellStyle name="40% - Énfasis1 3 7 2" xfId="1903"/>
    <cellStyle name="40% - Énfasis1 3 8" xfId="1904"/>
    <cellStyle name="40% - Énfasis1 3 8 2" xfId="1905"/>
    <cellStyle name="40% - Énfasis1 3 9" xfId="1906"/>
    <cellStyle name="40% - Énfasis1 3_Ptto Gastos 2011_ Sector San Cristobal Actualizado" xfId="1907"/>
    <cellStyle name="40% - Énfasis1 4" xfId="1908"/>
    <cellStyle name="40% - Énfasis1 4 2" xfId="1909"/>
    <cellStyle name="40% - Énfasis1 4 2 2" xfId="1910"/>
    <cellStyle name="40% - Énfasis1 4 2 2 2" xfId="1911"/>
    <cellStyle name="40% - Énfasis1 4 2 3" xfId="1912"/>
    <cellStyle name="40% - Énfasis1 4 3" xfId="1913"/>
    <cellStyle name="40% - Énfasis1 4 3 2" xfId="1914"/>
    <cellStyle name="40% - Énfasis1 4 3 2 2" xfId="1915"/>
    <cellStyle name="40% - Énfasis1 4 3 3" xfId="1916"/>
    <cellStyle name="40% - Énfasis1 4 4" xfId="1917"/>
    <cellStyle name="40% - Énfasis1 4 4 2" xfId="1918"/>
    <cellStyle name="40% - Énfasis1 4 4 2 2" xfId="1919"/>
    <cellStyle name="40% - Énfasis1 4 4 3" xfId="1920"/>
    <cellStyle name="40% - Énfasis1 4 5" xfId="1921"/>
    <cellStyle name="40% - Énfasis1 4 5 2" xfId="1922"/>
    <cellStyle name="40% - Énfasis1 4 5 2 2" xfId="1923"/>
    <cellStyle name="40% - Énfasis1 4 5 3" xfId="1924"/>
    <cellStyle name="40% - Énfasis1 4 6" xfId="1925"/>
    <cellStyle name="40% - Énfasis1 4 6 2" xfId="1926"/>
    <cellStyle name="40% - Énfasis1 4 6 2 2" xfId="1927"/>
    <cellStyle name="40% - Énfasis1 4 6 3" xfId="1928"/>
    <cellStyle name="40% - Énfasis1 4 7" xfId="1929"/>
    <cellStyle name="40% - Énfasis1 4 7 2" xfId="1930"/>
    <cellStyle name="40% - Énfasis1 4 8" xfId="1931"/>
    <cellStyle name="40% - Énfasis1 4_Ptto Gastos 2011_ Sector San Cristobal Actualizado" xfId="1932"/>
    <cellStyle name="40% - Énfasis1 5" xfId="1933"/>
    <cellStyle name="40% - Énfasis1 5 2" xfId="1934"/>
    <cellStyle name="40% - Énfasis1 5 2 2" xfId="1935"/>
    <cellStyle name="40% - Énfasis1 5 2 2 2" xfId="1936"/>
    <cellStyle name="40% - Énfasis1 5 2 3" xfId="1937"/>
    <cellStyle name="40% - Énfasis1 5 3" xfId="1938"/>
    <cellStyle name="40% - Énfasis1 5 3 2" xfId="1939"/>
    <cellStyle name="40% - Énfasis1 5 3 2 2" xfId="1940"/>
    <cellStyle name="40% - Énfasis1 5 3 3" xfId="1941"/>
    <cellStyle name="40% - Énfasis1 5 4" xfId="1942"/>
    <cellStyle name="40% - Énfasis1 5 4 2" xfId="1943"/>
    <cellStyle name="40% - Énfasis1 5 4 2 2" xfId="1944"/>
    <cellStyle name="40% - Énfasis1 5 4 3" xfId="1945"/>
    <cellStyle name="40% - Énfasis1 5 5" xfId="1946"/>
    <cellStyle name="40% - Énfasis1 5 5 2" xfId="1947"/>
    <cellStyle name="40% - Énfasis1 5 5 2 2" xfId="1948"/>
    <cellStyle name="40% - Énfasis1 5 5 3" xfId="1949"/>
    <cellStyle name="40% - Énfasis1 5 6" xfId="1950"/>
    <cellStyle name="40% - Énfasis1 5 6 2" xfId="1951"/>
    <cellStyle name="40% - Énfasis1 5 6 2 2" xfId="1952"/>
    <cellStyle name="40% - Énfasis1 5 6 3" xfId="1953"/>
    <cellStyle name="40% - Énfasis1 5 7" xfId="1954"/>
    <cellStyle name="40% - Énfasis1 5 7 2" xfId="1955"/>
    <cellStyle name="40% - Énfasis1 5 8" xfId="1956"/>
    <cellStyle name="40% - Énfasis1 5_Ptto Gastos 2011_ Sector San Cristobal Actualizado" xfId="1957"/>
    <cellStyle name="40% - Énfasis1 6" xfId="1958"/>
    <cellStyle name="40% - Énfasis1 6 2" xfId="1959"/>
    <cellStyle name="40% - Énfasis1 6 2 2" xfId="1960"/>
    <cellStyle name="40% - Énfasis1 6 2 2 2" xfId="1961"/>
    <cellStyle name="40% - Énfasis1 6 2 3" xfId="1962"/>
    <cellStyle name="40% - Énfasis1 6 3" xfId="1963"/>
    <cellStyle name="40% - Énfasis1 6 3 2" xfId="1964"/>
    <cellStyle name="40% - Énfasis1 6 3 2 2" xfId="1965"/>
    <cellStyle name="40% - Énfasis1 6 3 3" xfId="1966"/>
    <cellStyle name="40% - Énfasis1 6 4" xfId="1967"/>
    <cellStyle name="40% - Énfasis1 6 4 2" xfId="1968"/>
    <cellStyle name="40% - Énfasis1 6 4 2 2" xfId="1969"/>
    <cellStyle name="40% - Énfasis1 6 4 3" xfId="1970"/>
    <cellStyle name="40% - Énfasis1 6 5" xfId="1971"/>
    <cellStyle name="40% - Énfasis1 6 5 2" xfId="1972"/>
    <cellStyle name="40% - Énfasis1 6 5 2 2" xfId="1973"/>
    <cellStyle name="40% - Énfasis1 6 5 3" xfId="1974"/>
    <cellStyle name="40% - Énfasis1 6 6" xfId="1975"/>
    <cellStyle name="40% - Énfasis1 6 6 2" xfId="1976"/>
    <cellStyle name="40% - Énfasis1 6 6 2 2" xfId="1977"/>
    <cellStyle name="40% - Énfasis1 6 6 3" xfId="1978"/>
    <cellStyle name="40% - Énfasis1 6 7" xfId="1979"/>
    <cellStyle name="40% - Énfasis1 6 7 2" xfId="1980"/>
    <cellStyle name="40% - Énfasis1 6 8" xfId="1981"/>
    <cellStyle name="40% - Énfasis1 6_Ptto Gastos 2011_ Sector San Cristobal Actualizado" xfId="1982"/>
    <cellStyle name="40% - Énfasis1 7" xfId="1983"/>
    <cellStyle name="40% - Énfasis1 7 2" xfId="1984"/>
    <cellStyle name="40% - Énfasis1 7 2 2" xfId="1985"/>
    <cellStyle name="40% - Énfasis1 7 2 2 2" xfId="1986"/>
    <cellStyle name="40% - Énfasis1 7 2 3" xfId="1987"/>
    <cellStyle name="40% - Énfasis1 7 3" xfId="1988"/>
    <cellStyle name="40% - Énfasis1 7 3 2" xfId="1989"/>
    <cellStyle name="40% - Énfasis1 7 3 2 2" xfId="1990"/>
    <cellStyle name="40% - Énfasis1 7 3 3" xfId="1991"/>
    <cellStyle name="40% - Énfasis1 7 4" xfId="1992"/>
    <cellStyle name="40% - Énfasis1 7 4 2" xfId="1993"/>
    <cellStyle name="40% - Énfasis1 7 4 2 2" xfId="1994"/>
    <cellStyle name="40% - Énfasis1 7 4 3" xfId="1995"/>
    <cellStyle name="40% - Énfasis1 7 5" xfId="1996"/>
    <cellStyle name="40% - Énfasis1 7 5 2" xfId="1997"/>
    <cellStyle name="40% - Énfasis1 7 5 2 2" xfId="1998"/>
    <cellStyle name="40% - Énfasis1 7 5 3" xfId="1999"/>
    <cellStyle name="40% - Énfasis1 7 6" xfId="2000"/>
    <cellStyle name="40% - Énfasis1 7 6 2" xfId="2001"/>
    <cellStyle name="40% - Énfasis1 7 6 2 2" xfId="2002"/>
    <cellStyle name="40% - Énfasis1 7 6 3" xfId="2003"/>
    <cellStyle name="40% - Énfasis1 7 7" xfId="2004"/>
    <cellStyle name="40% - Énfasis1 7 7 2" xfId="2005"/>
    <cellStyle name="40% - Énfasis1 7 8" xfId="2006"/>
    <cellStyle name="40% - Énfasis1 7_Ptto Gastos 2011_ Sector San Cristobal Actualizado" xfId="2007"/>
    <cellStyle name="40% - Énfasis1 8" xfId="2008"/>
    <cellStyle name="40% - Énfasis1 8 2" xfId="2009"/>
    <cellStyle name="40% - Énfasis1 8 2 2" xfId="2010"/>
    <cellStyle name="40% - Énfasis1 8 2 2 2" xfId="2011"/>
    <cellStyle name="40% - Énfasis1 8 2 3" xfId="2012"/>
    <cellStyle name="40% - Énfasis1 8 3" xfId="2013"/>
    <cellStyle name="40% - Énfasis1 8 3 2" xfId="2014"/>
    <cellStyle name="40% - Énfasis1 8 3 2 2" xfId="2015"/>
    <cellStyle name="40% - Énfasis1 8 3 3" xfId="2016"/>
    <cellStyle name="40% - Énfasis1 8 4" xfId="2017"/>
    <cellStyle name="40% - Énfasis1 8 4 2" xfId="2018"/>
    <cellStyle name="40% - Énfasis1 8 4 2 2" xfId="2019"/>
    <cellStyle name="40% - Énfasis1 8 4 3" xfId="2020"/>
    <cellStyle name="40% - Énfasis1 8 5" xfId="2021"/>
    <cellStyle name="40% - Énfasis1 8 5 2" xfId="2022"/>
    <cellStyle name="40% - Énfasis1 8 5 2 2" xfId="2023"/>
    <cellStyle name="40% - Énfasis1 8 5 3" xfId="2024"/>
    <cellStyle name="40% - Énfasis1 8 6" xfId="2025"/>
    <cellStyle name="40% - Énfasis1 8 6 2" xfId="2026"/>
    <cellStyle name="40% - Énfasis1 8 6 2 2" xfId="2027"/>
    <cellStyle name="40% - Énfasis1 8 6 3" xfId="2028"/>
    <cellStyle name="40% - Énfasis1 8 7" xfId="2029"/>
    <cellStyle name="40% - Énfasis1 8 7 2" xfId="2030"/>
    <cellStyle name="40% - Énfasis1 8 8" xfId="2031"/>
    <cellStyle name="40% - Énfasis1 8_Ptto Gastos 2011_ Sector San Cristobal Actualizado" xfId="2032"/>
    <cellStyle name="40% - Énfasis1 9" xfId="2033"/>
    <cellStyle name="40% - Énfasis1 9 2" xfId="2034"/>
    <cellStyle name="40% - Énfasis1 9 2 2" xfId="2035"/>
    <cellStyle name="40% - Énfasis1 9 2 2 2" xfId="2036"/>
    <cellStyle name="40% - Énfasis1 9 2 3" xfId="2037"/>
    <cellStyle name="40% - Énfasis1 9 3" xfId="2038"/>
    <cellStyle name="40% - Énfasis1 9 3 2" xfId="2039"/>
    <cellStyle name="40% - Énfasis1 9 3 2 2" xfId="2040"/>
    <cellStyle name="40% - Énfasis1 9 3 3" xfId="2041"/>
    <cellStyle name="40% - Énfasis1 9 4" xfId="2042"/>
    <cellStyle name="40% - Énfasis1 9 4 2" xfId="2043"/>
    <cellStyle name="40% - Énfasis1 9 4 2 2" xfId="2044"/>
    <cellStyle name="40% - Énfasis1 9 4 3" xfId="2045"/>
    <cellStyle name="40% - Énfasis1 9 5" xfId="2046"/>
    <cellStyle name="40% - Énfasis1 9 5 2" xfId="2047"/>
    <cellStyle name="40% - Énfasis1 9 5 2 2" xfId="2048"/>
    <cellStyle name="40% - Énfasis1 9 5 3" xfId="2049"/>
    <cellStyle name="40% - Énfasis1 9 6" xfId="2050"/>
    <cellStyle name="40% - Énfasis1 9 6 2" xfId="2051"/>
    <cellStyle name="40% - Énfasis1 9 6 2 2" xfId="2052"/>
    <cellStyle name="40% - Énfasis1 9 6 3" xfId="2053"/>
    <cellStyle name="40% - Énfasis1 9 7" xfId="2054"/>
    <cellStyle name="40% - Énfasis1 9 7 2" xfId="2055"/>
    <cellStyle name="40% - Énfasis1 9 8" xfId="2056"/>
    <cellStyle name="40% - Énfasis1 9_Ptto Gastos 2011_ Sector San Cristobal Actualizado" xfId="2057"/>
    <cellStyle name="40% - Énfasis2 10" xfId="2058"/>
    <cellStyle name="40% - Énfasis2 10 2" xfId="2059"/>
    <cellStyle name="40% - Énfasis2 2" xfId="2060"/>
    <cellStyle name="40% - Énfasis2 2 2" xfId="2061"/>
    <cellStyle name="40% - Énfasis2 2 2 2" xfId="2062"/>
    <cellStyle name="40% - Énfasis2 2 2 2 2" xfId="2063"/>
    <cellStyle name="40% - Énfasis2 2 2 3" xfId="2064"/>
    <cellStyle name="40% - Énfasis2 2 3" xfId="2065"/>
    <cellStyle name="40% - Énfasis2 2 3 2" xfId="2066"/>
    <cellStyle name="40% - Énfasis2 2 3 2 2" xfId="2067"/>
    <cellStyle name="40% - Énfasis2 2 3 3" xfId="2068"/>
    <cellStyle name="40% - Énfasis2 2 4" xfId="2069"/>
    <cellStyle name="40% - Énfasis2 2 4 2" xfId="2070"/>
    <cellStyle name="40% - Énfasis2 2 4 2 2" xfId="2071"/>
    <cellStyle name="40% - Énfasis2 2 4 3" xfId="2072"/>
    <cellStyle name="40% - Énfasis2 2 5" xfId="2073"/>
    <cellStyle name="40% - Énfasis2 2 5 2" xfId="2074"/>
    <cellStyle name="40% - Énfasis2 2 5 2 2" xfId="2075"/>
    <cellStyle name="40% - Énfasis2 2 5 3" xfId="2076"/>
    <cellStyle name="40% - Énfasis2 2 6" xfId="2077"/>
    <cellStyle name="40% - Énfasis2 2 6 2" xfId="2078"/>
    <cellStyle name="40% - Énfasis2 2 6 2 2" xfId="2079"/>
    <cellStyle name="40% - Énfasis2 2 6 3" xfId="2080"/>
    <cellStyle name="40% - Énfasis2 2 7" xfId="2081"/>
    <cellStyle name="40% - Énfasis2 2 7 2" xfId="2082"/>
    <cellStyle name="40% - Énfasis2 2 8" xfId="2083"/>
    <cellStyle name="40% - Énfasis2 2 8 2" xfId="2084"/>
    <cellStyle name="40% - Énfasis2 2 9" xfId="2085"/>
    <cellStyle name="40% - Énfasis2 2_Ptto Gastos 2011_ Sector San Cristobal Actualizado" xfId="2086"/>
    <cellStyle name="40% - Énfasis2 3" xfId="2087"/>
    <cellStyle name="40% - Énfasis2 3 2" xfId="2088"/>
    <cellStyle name="40% - Énfasis2 3 2 2" xfId="2089"/>
    <cellStyle name="40% - Énfasis2 3 2 2 2" xfId="2090"/>
    <cellStyle name="40% - Énfasis2 3 2 3" xfId="2091"/>
    <cellStyle name="40% - Énfasis2 3 3" xfId="2092"/>
    <cellStyle name="40% - Énfasis2 3 3 2" xfId="2093"/>
    <cellStyle name="40% - Énfasis2 3 3 2 2" xfId="2094"/>
    <cellStyle name="40% - Énfasis2 3 3 3" xfId="2095"/>
    <cellStyle name="40% - Énfasis2 3 4" xfId="2096"/>
    <cellStyle name="40% - Énfasis2 3 4 2" xfId="2097"/>
    <cellStyle name="40% - Énfasis2 3 4 2 2" xfId="2098"/>
    <cellStyle name="40% - Énfasis2 3 4 3" xfId="2099"/>
    <cellStyle name="40% - Énfasis2 3 5" xfId="2100"/>
    <cellStyle name="40% - Énfasis2 3 5 2" xfId="2101"/>
    <cellStyle name="40% - Énfasis2 3 5 2 2" xfId="2102"/>
    <cellStyle name="40% - Énfasis2 3 5 3" xfId="2103"/>
    <cellStyle name="40% - Énfasis2 3 6" xfId="2104"/>
    <cellStyle name="40% - Énfasis2 3 6 2" xfId="2105"/>
    <cellStyle name="40% - Énfasis2 3 6 2 2" xfId="2106"/>
    <cellStyle name="40% - Énfasis2 3 6 3" xfId="2107"/>
    <cellStyle name="40% - Énfasis2 3 7" xfId="2108"/>
    <cellStyle name="40% - Énfasis2 3 7 2" xfId="2109"/>
    <cellStyle name="40% - Énfasis2 3 8" xfId="2110"/>
    <cellStyle name="40% - Énfasis2 3 8 2" xfId="2111"/>
    <cellStyle name="40% - Énfasis2 3 9" xfId="2112"/>
    <cellStyle name="40% - Énfasis2 3_Ptto Gastos 2011_ Sector San Cristobal Actualizado" xfId="2113"/>
    <cellStyle name="40% - Énfasis2 4" xfId="2114"/>
    <cellStyle name="40% - Énfasis2 4 2" xfId="2115"/>
    <cellStyle name="40% - Énfasis2 4 2 2" xfId="2116"/>
    <cellStyle name="40% - Énfasis2 4 2 2 2" xfId="2117"/>
    <cellStyle name="40% - Énfasis2 4 2 3" xfId="2118"/>
    <cellStyle name="40% - Énfasis2 4 3" xfId="2119"/>
    <cellStyle name="40% - Énfasis2 4 3 2" xfId="2120"/>
    <cellStyle name="40% - Énfasis2 4 3 2 2" xfId="2121"/>
    <cellStyle name="40% - Énfasis2 4 3 3" xfId="2122"/>
    <cellStyle name="40% - Énfasis2 4 4" xfId="2123"/>
    <cellStyle name="40% - Énfasis2 4 4 2" xfId="2124"/>
    <cellStyle name="40% - Énfasis2 4 4 2 2" xfId="2125"/>
    <cellStyle name="40% - Énfasis2 4 4 3" xfId="2126"/>
    <cellStyle name="40% - Énfasis2 4 5" xfId="2127"/>
    <cellStyle name="40% - Énfasis2 4 5 2" xfId="2128"/>
    <cellStyle name="40% - Énfasis2 4 5 2 2" xfId="2129"/>
    <cellStyle name="40% - Énfasis2 4 5 3" xfId="2130"/>
    <cellStyle name="40% - Énfasis2 4 6" xfId="2131"/>
    <cellStyle name="40% - Énfasis2 4 6 2" xfId="2132"/>
    <cellStyle name="40% - Énfasis2 4 6 2 2" xfId="2133"/>
    <cellStyle name="40% - Énfasis2 4 6 3" xfId="2134"/>
    <cellStyle name="40% - Énfasis2 4 7" xfId="2135"/>
    <cellStyle name="40% - Énfasis2 4 7 2" xfId="2136"/>
    <cellStyle name="40% - Énfasis2 4 8" xfId="2137"/>
    <cellStyle name="40% - Énfasis2 4_Ptto Gastos 2011_ Sector San Cristobal Actualizado" xfId="2138"/>
    <cellStyle name="40% - Énfasis2 5" xfId="2139"/>
    <cellStyle name="40% - Énfasis2 5 2" xfId="2140"/>
    <cellStyle name="40% - Énfasis2 5 2 2" xfId="2141"/>
    <cellStyle name="40% - Énfasis2 5 2 2 2" xfId="2142"/>
    <cellStyle name="40% - Énfasis2 5 2 3" xfId="2143"/>
    <cellStyle name="40% - Énfasis2 5 3" xfId="2144"/>
    <cellStyle name="40% - Énfasis2 5 3 2" xfId="2145"/>
    <cellStyle name="40% - Énfasis2 5 3 2 2" xfId="2146"/>
    <cellStyle name="40% - Énfasis2 5 3 3" xfId="2147"/>
    <cellStyle name="40% - Énfasis2 5 4" xfId="2148"/>
    <cellStyle name="40% - Énfasis2 5 4 2" xfId="2149"/>
    <cellStyle name="40% - Énfasis2 5 4 2 2" xfId="2150"/>
    <cellStyle name="40% - Énfasis2 5 4 3" xfId="2151"/>
    <cellStyle name="40% - Énfasis2 5 5" xfId="2152"/>
    <cellStyle name="40% - Énfasis2 5 5 2" xfId="2153"/>
    <cellStyle name="40% - Énfasis2 5 5 2 2" xfId="2154"/>
    <cellStyle name="40% - Énfasis2 5 5 3" xfId="2155"/>
    <cellStyle name="40% - Énfasis2 5 6" xfId="2156"/>
    <cellStyle name="40% - Énfasis2 5 6 2" xfId="2157"/>
    <cellStyle name="40% - Énfasis2 5 6 2 2" xfId="2158"/>
    <cellStyle name="40% - Énfasis2 5 6 3" xfId="2159"/>
    <cellStyle name="40% - Énfasis2 5 7" xfId="2160"/>
    <cellStyle name="40% - Énfasis2 5 7 2" xfId="2161"/>
    <cellStyle name="40% - Énfasis2 5 8" xfId="2162"/>
    <cellStyle name="40% - Énfasis2 5_Ptto Gastos 2011_ Sector San Cristobal Actualizado" xfId="2163"/>
    <cellStyle name="40% - Énfasis2 6" xfId="2164"/>
    <cellStyle name="40% - Énfasis2 6 2" xfId="2165"/>
    <cellStyle name="40% - Énfasis2 6 2 2" xfId="2166"/>
    <cellStyle name="40% - Énfasis2 6 2 2 2" xfId="2167"/>
    <cellStyle name="40% - Énfasis2 6 2 3" xfId="2168"/>
    <cellStyle name="40% - Énfasis2 6 3" xfId="2169"/>
    <cellStyle name="40% - Énfasis2 6 3 2" xfId="2170"/>
    <cellStyle name="40% - Énfasis2 6 3 2 2" xfId="2171"/>
    <cellStyle name="40% - Énfasis2 6 3 3" xfId="2172"/>
    <cellStyle name="40% - Énfasis2 6 4" xfId="2173"/>
    <cellStyle name="40% - Énfasis2 6 4 2" xfId="2174"/>
    <cellStyle name="40% - Énfasis2 6 4 2 2" xfId="2175"/>
    <cellStyle name="40% - Énfasis2 6 4 3" xfId="2176"/>
    <cellStyle name="40% - Énfasis2 6 5" xfId="2177"/>
    <cellStyle name="40% - Énfasis2 6 5 2" xfId="2178"/>
    <cellStyle name="40% - Énfasis2 6 5 2 2" xfId="2179"/>
    <cellStyle name="40% - Énfasis2 6 5 3" xfId="2180"/>
    <cellStyle name="40% - Énfasis2 6 6" xfId="2181"/>
    <cellStyle name="40% - Énfasis2 6 6 2" xfId="2182"/>
    <cellStyle name="40% - Énfasis2 6 6 2 2" xfId="2183"/>
    <cellStyle name="40% - Énfasis2 6 6 3" xfId="2184"/>
    <cellStyle name="40% - Énfasis2 6 7" xfId="2185"/>
    <cellStyle name="40% - Énfasis2 6 7 2" xfId="2186"/>
    <cellStyle name="40% - Énfasis2 6 8" xfId="2187"/>
    <cellStyle name="40% - Énfasis2 6_Ptto Gastos 2011_ Sector San Cristobal Actualizado" xfId="2188"/>
    <cellStyle name="40% - Énfasis2 7" xfId="2189"/>
    <cellStyle name="40% - Énfasis2 7 2" xfId="2190"/>
    <cellStyle name="40% - Énfasis2 7 2 2" xfId="2191"/>
    <cellStyle name="40% - Énfasis2 7 2 2 2" xfId="2192"/>
    <cellStyle name="40% - Énfasis2 7 2 3" xfId="2193"/>
    <cellStyle name="40% - Énfasis2 7 3" xfId="2194"/>
    <cellStyle name="40% - Énfasis2 7 3 2" xfId="2195"/>
    <cellStyle name="40% - Énfasis2 7 3 2 2" xfId="2196"/>
    <cellStyle name="40% - Énfasis2 7 3 3" xfId="2197"/>
    <cellStyle name="40% - Énfasis2 7 4" xfId="2198"/>
    <cellStyle name="40% - Énfasis2 7 4 2" xfId="2199"/>
    <cellStyle name="40% - Énfasis2 7 4 2 2" xfId="2200"/>
    <cellStyle name="40% - Énfasis2 7 4 3" xfId="2201"/>
    <cellStyle name="40% - Énfasis2 7 5" xfId="2202"/>
    <cellStyle name="40% - Énfasis2 7 5 2" xfId="2203"/>
    <cellStyle name="40% - Énfasis2 7 5 2 2" xfId="2204"/>
    <cellStyle name="40% - Énfasis2 7 5 3" xfId="2205"/>
    <cellStyle name="40% - Énfasis2 7 6" xfId="2206"/>
    <cellStyle name="40% - Énfasis2 7 6 2" xfId="2207"/>
    <cellStyle name="40% - Énfasis2 7 6 2 2" xfId="2208"/>
    <cellStyle name="40% - Énfasis2 7 6 3" xfId="2209"/>
    <cellStyle name="40% - Énfasis2 7 7" xfId="2210"/>
    <cellStyle name="40% - Énfasis2 7 7 2" xfId="2211"/>
    <cellStyle name="40% - Énfasis2 7 8" xfId="2212"/>
    <cellStyle name="40% - Énfasis2 7_Ptto Gastos 2011_ Sector San Cristobal Actualizado" xfId="2213"/>
    <cellStyle name="40% - Énfasis2 8" xfId="2214"/>
    <cellStyle name="40% - Énfasis2 8 2" xfId="2215"/>
    <cellStyle name="40% - Énfasis2 8 2 2" xfId="2216"/>
    <cellStyle name="40% - Énfasis2 8 2 2 2" xfId="2217"/>
    <cellStyle name="40% - Énfasis2 8 2 3" xfId="2218"/>
    <cellStyle name="40% - Énfasis2 8 3" xfId="2219"/>
    <cellStyle name="40% - Énfasis2 8 3 2" xfId="2220"/>
    <cellStyle name="40% - Énfasis2 8 3 2 2" xfId="2221"/>
    <cellStyle name="40% - Énfasis2 8 3 3" xfId="2222"/>
    <cellStyle name="40% - Énfasis2 8 4" xfId="2223"/>
    <cellStyle name="40% - Énfasis2 8 4 2" xfId="2224"/>
    <cellStyle name="40% - Énfasis2 8 4 2 2" xfId="2225"/>
    <cellStyle name="40% - Énfasis2 8 4 3" xfId="2226"/>
    <cellStyle name="40% - Énfasis2 8 5" xfId="2227"/>
    <cellStyle name="40% - Énfasis2 8 5 2" xfId="2228"/>
    <cellStyle name="40% - Énfasis2 8 5 2 2" xfId="2229"/>
    <cellStyle name="40% - Énfasis2 8 5 3" xfId="2230"/>
    <cellStyle name="40% - Énfasis2 8 6" xfId="2231"/>
    <cellStyle name="40% - Énfasis2 8 6 2" xfId="2232"/>
    <cellStyle name="40% - Énfasis2 8 6 2 2" xfId="2233"/>
    <cellStyle name="40% - Énfasis2 8 6 3" xfId="2234"/>
    <cellStyle name="40% - Énfasis2 8 7" xfId="2235"/>
    <cellStyle name="40% - Énfasis2 8 7 2" xfId="2236"/>
    <cellStyle name="40% - Énfasis2 8 8" xfId="2237"/>
    <cellStyle name="40% - Énfasis2 8_Ptto Gastos 2011_ Sector San Cristobal Actualizado" xfId="2238"/>
    <cellStyle name="40% - Énfasis2 9" xfId="2239"/>
    <cellStyle name="40% - Énfasis2 9 2" xfId="2240"/>
    <cellStyle name="40% - Énfasis2 9 2 2" xfId="2241"/>
    <cellStyle name="40% - Énfasis2 9 2 2 2" xfId="2242"/>
    <cellStyle name="40% - Énfasis2 9 2 3" xfId="2243"/>
    <cellStyle name="40% - Énfasis2 9 3" xfId="2244"/>
    <cellStyle name="40% - Énfasis2 9 3 2" xfId="2245"/>
    <cellStyle name="40% - Énfasis2 9 3 2 2" xfId="2246"/>
    <cellStyle name="40% - Énfasis2 9 3 3" xfId="2247"/>
    <cellStyle name="40% - Énfasis2 9 4" xfId="2248"/>
    <cellStyle name="40% - Énfasis2 9 4 2" xfId="2249"/>
    <cellStyle name="40% - Énfasis2 9 4 2 2" xfId="2250"/>
    <cellStyle name="40% - Énfasis2 9 4 3" xfId="2251"/>
    <cellStyle name="40% - Énfasis2 9 5" xfId="2252"/>
    <cellStyle name="40% - Énfasis2 9 5 2" xfId="2253"/>
    <cellStyle name="40% - Énfasis2 9 5 2 2" xfId="2254"/>
    <cellStyle name="40% - Énfasis2 9 5 3" xfId="2255"/>
    <cellStyle name="40% - Énfasis2 9 6" xfId="2256"/>
    <cellStyle name="40% - Énfasis2 9 6 2" xfId="2257"/>
    <cellStyle name="40% - Énfasis2 9 6 2 2" xfId="2258"/>
    <cellStyle name="40% - Énfasis2 9 6 3" xfId="2259"/>
    <cellStyle name="40% - Énfasis2 9 7" xfId="2260"/>
    <cellStyle name="40% - Énfasis2 9 7 2" xfId="2261"/>
    <cellStyle name="40% - Énfasis2 9 8" xfId="2262"/>
    <cellStyle name="40% - Énfasis2 9_Ptto Gastos 2011_ Sector San Cristobal Actualizado" xfId="2263"/>
    <cellStyle name="40% - Énfasis3 10" xfId="2264"/>
    <cellStyle name="40% - Énfasis3 10 2" xfId="2265"/>
    <cellStyle name="40% - Énfasis3 2" xfId="2266"/>
    <cellStyle name="40% - Énfasis3 2 2" xfId="2267"/>
    <cellStyle name="40% - Énfasis3 2 2 2" xfId="2268"/>
    <cellStyle name="40% - Énfasis3 2 2 2 2" xfId="2269"/>
    <cellStyle name="40% - Énfasis3 2 2 3" xfId="2270"/>
    <cellStyle name="40% - Énfasis3 2 3" xfId="2271"/>
    <cellStyle name="40% - Énfasis3 2 3 2" xfId="2272"/>
    <cellStyle name="40% - Énfasis3 2 3 2 2" xfId="2273"/>
    <cellStyle name="40% - Énfasis3 2 3 3" xfId="2274"/>
    <cellStyle name="40% - Énfasis3 2 4" xfId="2275"/>
    <cellStyle name="40% - Énfasis3 2 4 2" xfId="2276"/>
    <cellStyle name="40% - Énfasis3 2 4 2 2" xfId="2277"/>
    <cellStyle name="40% - Énfasis3 2 4 3" xfId="2278"/>
    <cellStyle name="40% - Énfasis3 2 5" xfId="2279"/>
    <cellStyle name="40% - Énfasis3 2 5 2" xfId="2280"/>
    <cellStyle name="40% - Énfasis3 2 5 2 2" xfId="2281"/>
    <cellStyle name="40% - Énfasis3 2 5 3" xfId="2282"/>
    <cellStyle name="40% - Énfasis3 2 6" xfId="2283"/>
    <cellStyle name="40% - Énfasis3 2 6 2" xfId="2284"/>
    <cellStyle name="40% - Énfasis3 2 6 2 2" xfId="2285"/>
    <cellStyle name="40% - Énfasis3 2 6 3" xfId="2286"/>
    <cellStyle name="40% - Énfasis3 2 7" xfId="2287"/>
    <cellStyle name="40% - Énfasis3 2 7 2" xfId="2288"/>
    <cellStyle name="40% - Énfasis3 2 8" xfId="2289"/>
    <cellStyle name="40% - Énfasis3 2 8 2" xfId="2290"/>
    <cellStyle name="40% - Énfasis3 2 9" xfId="2291"/>
    <cellStyle name="40% - Énfasis3 2_Ptto Gastos 2011_ Sector San Cristobal Actualizado" xfId="2292"/>
    <cellStyle name="40% - Énfasis3 3" xfId="2293"/>
    <cellStyle name="40% - Énfasis3 3 2" xfId="2294"/>
    <cellStyle name="40% - Énfasis3 3 2 2" xfId="2295"/>
    <cellStyle name="40% - Énfasis3 3 2 2 2" xfId="2296"/>
    <cellStyle name="40% - Énfasis3 3 2 3" xfId="2297"/>
    <cellStyle name="40% - Énfasis3 3 3" xfId="2298"/>
    <cellStyle name="40% - Énfasis3 3 3 2" xfId="2299"/>
    <cellStyle name="40% - Énfasis3 3 3 2 2" xfId="2300"/>
    <cellStyle name="40% - Énfasis3 3 3 3" xfId="2301"/>
    <cellStyle name="40% - Énfasis3 3 4" xfId="2302"/>
    <cellStyle name="40% - Énfasis3 3 4 2" xfId="2303"/>
    <cellStyle name="40% - Énfasis3 3 4 2 2" xfId="2304"/>
    <cellStyle name="40% - Énfasis3 3 4 3" xfId="2305"/>
    <cellStyle name="40% - Énfasis3 3 5" xfId="2306"/>
    <cellStyle name="40% - Énfasis3 3 5 2" xfId="2307"/>
    <cellStyle name="40% - Énfasis3 3 5 2 2" xfId="2308"/>
    <cellStyle name="40% - Énfasis3 3 5 3" xfId="2309"/>
    <cellStyle name="40% - Énfasis3 3 6" xfId="2310"/>
    <cellStyle name="40% - Énfasis3 3 6 2" xfId="2311"/>
    <cellStyle name="40% - Énfasis3 3 6 2 2" xfId="2312"/>
    <cellStyle name="40% - Énfasis3 3 6 3" xfId="2313"/>
    <cellStyle name="40% - Énfasis3 3 7" xfId="2314"/>
    <cellStyle name="40% - Énfasis3 3 7 2" xfId="2315"/>
    <cellStyle name="40% - Énfasis3 3 8" xfId="2316"/>
    <cellStyle name="40% - Énfasis3 3 8 2" xfId="2317"/>
    <cellStyle name="40% - Énfasis3 3 9" xfId="2318"/>
    <cellStyle name="40% - Énfasis3 3_Ptto Gastos 2011_ Sector San Cristobal Actualizado" xfId="2319"/>
    <cellStyle name="40% - Énfasis3 4" xfId="2320"/>
    <cellStyle name="40% - Énfasis3 4 2" xfId="2321"/>
    <cellStyle name="40% - Énfasis3 4 2 2" xfId="2322"/>
    <cellStyle name="40% - Énfasis3 4 2 2 2" xfId="2323"/>
    <cellStyle name="40% - Énfasis3 4 2 3" xfId="2324"/>
    <cellStyle name="40% - Énfasis3 4 3" xfId="2325"/>
    <cellStyle name="40% - Énfasis3 4 3 2" xfId="2326"/>
    <cellStyle name="40% - Énfasis3 4 3 2 2" xfId="2327"/>
    <cellStyle name="40% - Énfasis3 4 3 3" xfId="2328"/>
    <cellStyle name="40% - Énfasis3 4 4" xfId="2329"/>
    <cellStyle name="40% - Énfasis3 4 4 2" xfId="2330"/>
    <cellStyle name="40% - Énfasis3 4 4 2 2" xfId="2331"/>
    <cellStyle name="40% - Énfasis3 4 4 3" xfId="2332"/>
    <cellStyle name="40% - Énfasis3 4 5" xfId="2333"/>
    <cellStyle name="40% - Énfasis3 4 5 2" xfId="2334"/>
    <cellStyle name="40% - Énfasis3 4 5 2 2" xfId="2335"/>
    <cellStyle name="40% - Énfasis3 4 5 3" xfId="2336"/>
    <cellStyle name="40% - Énfasis3 4 6" xfId="2337"/>
    <cellStyle name="40% - Énfasis3 4 6 2" xfId="2338"/>
    <cellStyle name="40% - Énfasis3 4 6 2 2" xfId="2339"/>
    <cellStyle name="40% - Énfasis3 4 6 3" xfId="2340"/>
    <cellStyle name="40% - Énfasis3 4 7" xfId="2341"/>
    <cellStyle name="40% - Énfasis3 4 7 2" xfId="2342"/>
    <cellStyle name="40% - Énfasis3 4 8" xfId="2343"/>
    <cellStyle name="40% - Énfasis3 4_Ptto Gastos 2011_ Sector San Cristobal Actualizado" xfId="2344"/>
    <cellStyle name="40% - Énfasis3 5" xfId="2345"/>
    <cellStyle name="40% - Énfasis3 5 2" xfId="2346"/>
    <cellStyle name="40% - Énfasis3 5 2 2" xfId="2347"/>
    <cellStyle name="40% - Énfasis3 5 2 2 2" xfId="2348"/>
    <cellStyle name="40% - Énfasis3 5 2 3" xfId="2349"/>
    <cellStyle name="40% - Énfasis3 5 3" xfId="2350"/>
    <cellStyle name="40% - Énfasis3 5 3 2" xfId="2351"/>
    <cellStyle name="40% - Énfasis3 5 3 2 2" xfId="2352"/>
    <cellStyle name="40% - Énfasis3 5 3 3" xfId="2353"/>
    <cellStyle name="40% - Énfasis3 5 4" xfId="2354"/>
    <cellStyle name="40% - Énfasis3 5 4 2" xfId="2355"/>
    <cellStyle name="40% - Énfasis3 5 4 2 2" xfId="2356"/>
    <cellStyle name="40% - Énfasis3 5 4 3" xfId="2357"/>
    <cellStyle name="40% - Énfasis3 5 5" xfId="2358"/>
    <cellStyle name="40% - Énfasis3 5 5 2" xfId="2359"/>
    <cellStyle name="40% - Énfasis3 5 5 2 2" xfId="2360"/>
    <cellStyle name="40% - Énfasis3 5 5 3" xfId="2361"/>
    <cellStyle name="40% - Énfasis3 5 6" xfId="2362"/>
    <cellStyle name="40% - Énfasis3 5 6 2" xfId="2363"/>
    <cellStyle name="40% - Énfasis3 5 6 2 2" xfId="2364"/>
    <cellStyle name="40% - Énfasis3 5 6 3" xfId="2365"/>
    <cellStyle name="40% - Énfasis3 5 7" xfId="2366"/>
    <cellStyle name="40% - Énfasis3 5 7 2" xfId="2367"/>
    <cellStyle name="40% - Énfasis3 5 8" xfId="2368"/>
    <cellStyle name="40% - Énfasis3 5_Ptto Gastos 2011_ Sector San Cristobal Actualizado" xfId="2369"/>
    <cellStyle name="40% - Énfasis3 6" xfId="2370"/>
    <cellStyle name="40% - Énfasis3 6 2" xfId="2371"/>
    <cellStyle name="40% - Énfasis3 6 2 2" xfId="2372"/>
    <cellStyle name="40% - Énfasis3 6 2 2 2" xfId="2373"/>
    <cellStyle name="40% - Énfasis3 6 2 3" xfId="2374"/>
    <cellStyle name="40% - Énfasis3 6 3" xfId="2375"/>
    <cellStyle name="40% - Énfasis3 6 3 2" xfId="2376"/>
    <cellStyle name="40% - Énfasis3 6 3 2 2" xfId="2377"/>
    <cellStyle name="40% - Énfasis3 6 3 3" xfId="2378"/>
    <cellStyle name="40% - Énfasis3 6 4" xfId="2379"/>
    <cellStyle name="40% - Énfasis3 6 4 2" xfId="2380"/>
    <cellStyle name="40% - Énfasis3 6 4 2 2" xfId="2381"/>
    <cellStyle name="40% - Énfasis3 6 4 3" xfId="2382"/>
    <cellStyle name="40% - Énfasis3 6 5" xfId="2383"/>
    <cellStyle name="40% - Énfasis3 6 5 2" xfId="2384"/>
    <cellStyle name="40% - Énfasis3 6 5 2 2" xfId="2385"/>
    <cellStyle name="40% - Énfasis3 6 5 3" xfId="2386"/>
    <cellStyle name="40% - Énfasis3 6 6" xfId="2387"/>
    <cellStyle name="40% - Énfasis3 6 6 2" xfId="2388"/>
    <cellStyle name="40% - Énfasis3 6 6 2 2" xfId="2389"/>
    <cellStyle name="40% - Énfasis3 6 6 3" xfId="2390"/>
    <cellStyle name="40% - Énfasis3 6 7" xfId="2391"/>
    <cellStyle name="40% - Énfasis3 6 7 2" xfId="2392"/>
    <cellStyle name="40% - Énfasis3 6 8" xfId="2393"/>
    <cellStyle name="40% - Énfasis3 6_Ptto Gastos 2011_ Sector San Cristobal Actualizado" xfId="2394"/>
    <cellStyle name="40% - Énfasis3 7" xfId="2395"/>
    <cellStyle name="40% - Énfasis3 7 2" xfId="2396"/>
    <cellStyle name="40% - Énfasis3 7 2 2" xfId="2397"/>
    <cellStyle name="40% - Énfasis3 7 2 2 2" xfId="2398"/>
    <cellStyle name="40% - Énfasis3 7 2 3" xfId="2399"/>
    <cellStyle name="40% - Énfasis3 7 3" xfId="2400"/>
    <cellStyle name="40% - Énfasis3 7 3 2" xfId="2401"/>
    <cellStyle name="40% - Énfasis3 7 3 2 2" xfId="2402"/>
    <cellStyle name="40% - Énfasis3 7 3 3" xfId="2403"/>
    <cellStyle name="40% - Énfasis3 7 4" xfId="2404"/>
    <cellStyle name="40% - Énfasis3 7 4 2" xfId="2405"/>
    <cellStyle name="40% - Énfasis3 7 4 2 2" xfId="2406"/>
    <cellStyle name="40% - Énfasis3 7 4 3" xfId="2407"/>
    <cellStyle name="40% - Énfasis3 7 5" xfId="2408"/>
    <cellStyle name="40% - Énfasis3 7 5 2" xfId="2409"/>
    <cellStyle name="40% - Énfasis3 7 5 2 2" xfId="2410"/>
    <cellStyle name="40% - Énfasis3 7 5 3" xfId="2411"/>
    <cellStyle name="40% - Énfasis3 7 6" xfId="2412"/>
    <cellStyle name="40% - Énfasis3 7 6 2" xfId="2413"/>
    <cellStyle name="40% - Énfasis3 7 6 2 2" xfId="2414"/>
    <cellStyle name="40% - Énfasis3 7 6 3" xfId="2415"/>
    <cellStyle name="40% - Énfasis3 7 7" xfId="2416"/>
    <cellStyle name="40% - Énfasis3 7 7 2" xfId="2417"/>
    <cellStyle name="40% - Énfasis3 7 8" xfId="2418"/>
    <cellStyle name="40% - Énfasis3 7_Ptto Gastos 2011_ Sector San Cristobal Actualizado" xfId="2419"/>
    <cellStyle name="40% - Énfasis3 8" xfId="2420"/>
    <cellStyle name="40% - Énfasis3 8 2" xfId="2421"/>
    <cellStyle name="40% - Énfasis3 8 2 2" xfId="2422"/>
    <cellStyle name="40% - Énfasis3 8 2 2 2" xfId="2423"/>
    <cellStyle name="40% - Énfasis3 8 2 3" xfId="2424"/>
    <cellStyle name="40% - Énfasis3 8 3" xfId="2425"/>
    <cellStyle name="40% - Énfasis3 8 3 2" xfId="2426"/>
    <cellStyle name="40% - Énfasis3 8 3 2 2" xfId="2427"/>
    <cellStyle name="40% - Énfasis3 8 3 3" xfId="2428"/>
    <cellStyle name="40% - Énfasis3 8 4" xfId="2429"/>
    <cellStyle name="40% - Énfasis3 8 4 2" xfId="2430"/>
    <cellStyle name="40% - Énfasis3 8 4 2 2" xfId="2431"/>
    <cellStyle name="40% - Énfasis3 8 4 3" xfId="2432"/>
    <cellStyle name="40% - Énfasis3 8 5" xfId="2433"/>
    <cellStyle name="40% - Énfasis3 8 5 2" xfId="2434"/>
    <cellStyle name="40% - Énfasis3 8 5 2 2" xfId="2435"/>
    <cellStyle name="40% - Énfasis3 8 5 3" xfId="2436"/>
    <cellStyle name="40% - Énfasis3 8 6" xfId="2437"/>
    <cellStyle name="40% - Énfasis3 8 6 2" xfId="2438"/>
    <cellStyle name="40% - Énfasis3 8 6 2 2" xfId="2439"/>
    <cellStyle name="40% - Énfasis3 8 6 3" xfId="2440"/>
    <cellStyle name="40% - Énfasis3 8 7" xfId="2441"/>
    <cellStyle name="40% - Énfasis3 8 7 2" xfId="2442"/>
    <cellStyle name="40% - Énfasis3 8 8" xfId="2443"/>
    <cellStyle name="40% - Énfasis3 8_Ptto Gastos 2011_ Sector San Cristobal Actualizado" xfId="2444"/>
    <cellStyle name="40% - Énfasis3 9" xfId="2445"/>
    <cellStyle name="40% - Énfasis3 9 2" xfId="2446"/>
    <cellStyle name="40% - Énfasis3 9 2 2" xfId="2447"/>
    <cellStyle name="40% - Énfasis3 9 2 2 2" xfId="2448"/>
    <cellStyle name="40% - Énfasis3 9 2 3" xfId="2449"/>
    <cellStyle name="40% - Énfasis3 9 3" xfId="2450"/>
    <cellStyle name="40% - Énfasis3 9 3 2" xfId="2451"/>
    <cellStyle name="40% - Énfasis3 9 3 2 2" xfId="2452"/>
    <cellStyle name="40% - Énfasis3 9 3 3" xfId="2453"/>
    <cellStyle name="40% - Énfasis3 9 4" xfId="2454"/>
    <cellStyle name="40% - Énfasis3 9 4 2" xfId="2455"/>
    <cellStyle name="40% - Énfasis3 9 4 2 2" xfId="2456"/>
    <cellStyle name="40% - Énfasis3 9 4 3" xfId="2457"/>
    <cellStyle name="40% - Énfasis3 9 5" xfId="2458"/>
    <cellStyle name="40% - Énfasis3 9 5 2" xfId="2459"/>
    <cellStyle name="40% - Énfasis3 9 5 2 2" xfId="2460"/>
    <cellStyle name="40% - Énfasis3 9 5 3" xfId="2461"/>
    <cellStyle name="40% - Énfasis3 9 6" xfId="2462"/>
    <cellStyle name="40% - Énfasis3 9 6 2" xfId="2463"/>
    <cellStyle name="40% - Énfasis3 9 6 2 2" xfId="2464"/>
    <cellStyle name="40% - Énfasis3 9 6 3" xfId="2465"/>
    <cellStyle name="40% - Énfasis3 9 7" xfId="2466"/>
    <cellStyle name="40% - Énfasis3 9 7 2" xfId="2467"/>
    <cellStyle name="40% - Énfasis3 9 8" xfId="2468"/>
    <cellStyle name="40% - Énfasis3 9_Ptto Gastos 2011_ Sector San Cristobal Actualizado" xfId="2469"/>
    <cellStyle name="40% - Énfasis4 10" xfId="2470"/>
    <cellStyle name="40% - Énfasis4 10 2" xfId="2471"/>
    <cellStyle name="40% - Énfasis4 2" xfId="2472"/>
    <cellStyle name="40% - Énfasis4 2 2" xfId="2473"/>
    <cellStyle name="40% - Énfasis4 2 2 2" xfId="2474"/>
    <cellStyle name="40% - Énfasis4 2 2 2 2" xfId="2475"/>
    <cellStyle name="40% - Énfasis4 2 2 3" xfId="2476"/>
    <cellStyle name="40% - Énfasis4 2 3" xfId="2477"/>
    <cellStyle name="40% - Énfasis4 2 3 2" xfId="2478"/>
    <cellStyle name="40% - Énfasis4 2 3 2 2" xfId="2479"/>
    <cellStyle name="40% - Énfasis4 2 3 3" xfId="2480"/>
    <cellStyle name="40% - Énfasis4 2 4" xfId="2481"/>
    <cellStyle name="40% - Énfasis4 2 4 2" xfId="2482"/>
    <cellStyle name="40% - Énfasis4 2 4 2 2" xfId="2483"/>
    <cellStyle name="40% - Énfasis4 2 4 3" xfId="2484"/>
    <cellStyle name="40% - Énfasis4 2 5" xfId="2485"/>
    <cellStyle name="40% - Énfasis4 2 5 2" xfId="2486"/>
    <cellStyle name="40% - Énfasis4 2 5 2 2" xfId="2487"/>
    <cellStyle name="40% - Énfasis4 2 5 3" xfId="2488"/>
    <cellStyle name="40% - Énfasis4 2 6" xfId="2489"/>
    <cellStyle name="40% - Énfasis4 2 6 2" xfId="2490"/>
    <cellStyle name="40% - Énfasis4 2 6 2 2" xfId="2491"/>
    <cellStyle name="40% - Énfasis4 2 6 3" xfId="2492"/>
    <cellStyle name="40% - Énfasis4 2 7" xfId="2493"/>
    <cellStyle name="40% - Énfasis4 2 7 2" xfId="2494"/>
    <cellStyle name="40% - Énfasis4 2 8" xfId="2495"/>
    <cellStyle name="40% - Énfasis4 2 8 2" xfId="2496"/>
    <cellStyle name="40% - Énfasis4 2 9" xfId="2497"/>
    <cellStyle name="40% - Énfasis4 2_Ptto Gastos 2011_ Sector San Cristobal Actualizado" xfId="2498"/>
    <cellStyle name="40% - Énfasis4 3" xfId="2499"/>
    <cellStyle name="40% - Énfasis4 3 2" xfId="2500"/>
    <cellStyle name="40% - Énfasis4 3 2 2" xfId="2501"/>
    <cellStyle name="40% - Énfasis4 3 2 2 2" xfId="2502"/>
    <cellStyle name="40% - Énfasis4 3 2 3" xfId="2503"/>
    <cellStyle name="40% - Énfasis4 3 3" xfId="2504"/>
    <cellStyle name="40% - Énfasis4 3 3 2" xfId="2505"/>
    <cellStyle name="40% - Énfasis4 3 3 2 2" xfId="2506"/>
    <cellStyle name="40% - Énfasis4 3 3 3" xfId="2507"/>
    <cellStyle name="40% - Énfasis4 3 4" xfId="2508"/>
    <cellStyle name="40% - Énfasis4 3 4 2" xfId="2509"/>
    <cellStyle name="40% - Énfasis4 3 4 2 2" xfId="2510"/>
    <cellStyle name="40% - Énfasis4 3 4 3" xfId="2511"/>
    <cellStyle name="40% - Énfasis4 3 5" xfId="2512"/>
    <cellStyle name="40% - Énfasis4 3 5 2" xfId="2513"/>
    <cellStyle name="40% - Énfasis4 3 5 2 2" xfId="2514"/>
    <cellStyle name="40% - Énfasis4 3 5 3" xfId="2515"/>
    <cellStyle name="40% - Énfasis4 3 6" xfId="2516"/>
    <cellStyle name="40% - Énfasis4 3 6 2" xfId="2517"/>
    <cellStyle name="40% - Énfasis4 3 6 2 2" xfId="2518"/>
    <cellStyle name="40% - Énfasis4 3 6 3" xfId="2519"/>
    <cellStyle name="40% - Énfasis4 3 7" xfId="2520"/>
    <cellStyle name="40% - Énfasis4 3 7 2" xfId="2521"/>
    <cellStyle name="40% - Énfasis4 3 8" xfId="2522"/>
    <cellStyle name="40% - Énfasis4 3 8 2" xfId="2523"/>
    <cellStyle name="40% - Énfasis4 3 9" xfId="2524"/>
    <cellStyle name="40% - Énfasis4 3_Ptto Gastos 2011_ Sector San Cristobal Actualizado" xfId="2525"/>
    <cellStyle name="40% - Énfasis4 4" xfId="2526"/>
    <cellStyle name="40% - Énfasis4 4 2" xfId="2527"/>
    <cellStyle name="40% - Énfasis4 4 2 2" xfId="2528"/>
    <cellStyle name="40% - Énfasis4 4 2 2 2" xfId="2529"/>
    <cellStyle name="40% - Énfasis4 4 2 3" xfId="2530"/>
    <cellStyle name="40% - Énfasis4 4 3" xfId="2531"/>
    <cellStyle name="40% - Énfasis4 4 3 2" xfId="2532"/>
    <cellStyle name="40% - Énfasis4 4 3 2 2" xfId="2533"/>
    <cellStyle name="40% - Énfasis4 4 3 3" xfId="2534"/>
    <cellStyle name="40% - Énfasis4 4 4" xfId="2535"/>
    <cellStyle name="40% - Énfasis4 4 4 2" xfId="2536"/>
    <cellStyle name="40% - Énfasis4 4 4 2 2" xfId="2537"/>
    <cellStyle name="40% - Énfasis4 4 4 3" xfId="2538"/>
    <cellStyle name="40% - Énfasis4 4 5" xfId="2539"/>
    <cellStyle name="40% - Énfasis4 4 5 2" xfId="2540"/>
    <cellStyle name="40% - Énfasis4 4 5 2 2" xfId="2541"/>
    <cellStyle name="40% - Énfasis4 4 5 3" xfId="2542"/>
    <cellStyle name="40% - Énfasis4 4 6" xfId="2543"/>
    <cellStyle name="40% - Énfasis4 4 6 2" xfId="2544"/>
    <cellStyle name="40% - Énfasis4 4 6 2 2" xfId="2545"/>
    <cellStyle name="40% - Énfasis4 4 6 3" xfId="2546"/>
    <cellStyle name="40% - Énfasis4 4 7" xfId="2547"/>
    <cellStyle name="40% - Énfasis4 4 7 2" xfId="2548"/>
    <cellStyle name="40% - Énfasis4 4 8" xfId="2549"/>
    <cellStyle name="40% - Énfasis4 4_Ptto Gastos 2011_ Sector San Cristobal Actualizado" xfId="2550"/>
    <cellStyle name="40% - Énfasis4 5" xfId="2551"/>
    <cellStyle name="40% - Énfasis4 5 2" xfId="2552"/>
    <cellStyle name="40% - Énfasis4 5 2 2" xfId="2553"/>
    <cellStyle name="40% - Énfasis4 5 2 2 2" xfId="2554"/>
    <cellStyle name="40% - Énfasis4 5 2 3" xfId="2555"/>
    <cellStyle name="40% - Énfasis4 5 3" xfId="2556"/>
    <cellStyle name="40% - Énfasis4 5 3 2" xfId="2557"/>
    <cellStyle name="40% - Énfasis4 5 3 2 2" xfId="2558"/>
    <cellStyle name="40% - Énfasis4 5 3 3" xfId="2559"/>
    <cellStyle name="40% - Énfasis4 5 4" xfId="2560"/>
    <cellStyle name="40% - Énfasis4 5 4 2" xfId="2561"/>
    <cellStyle name="40% - Énfasis4 5 4 2 2" xfId="2562"/>
    <cellStyle name="40% - Énfasis4 5 4 3" xfId="2563"/>
    <cellStyle name="40% - Énfasis4 5 5" xfId="2564"/>
    <cellStyle name="40% - Énfasis4 5 5 2" xfId="2565"/>
    <cellStyle name="40% - Énfasis4 5 5 2 2" xfId="2566"/>
    <cellStyle name="40% - Énfasis4 5 5 3" xfId="2567"/>
    <cellStyle name="40% - Énfasis4 5 6" xfId="2568"/>
    <cellStyle name="40% - Énfasis4 5 6 2" xfId="2569"/>
    <cellStyle name="40% - Énfasis4 5 6 2 2" xfId="2570"/>
    <cellStyle name="40% - Énfasis4 5 6 3" xfId="2571"/>
    <cellStyle name="40% - Énfasis4 5 7" xfId="2572"/>
    <cellStyle name="40% - Énfasis4 5 7 2" xfId="2573"/>
    <cellStyle name="40% - Énfasis4 5 8" xfId="2574"/>
    <cellStyle name="40% - Énfasis4 5_Ptto Gastos 2011_ Sector San Cristobal Actualizado" xfId="2575"/>
    <cellStyle name="40% - Énfasis4 6" xfId="2576"/>
    <cellStyle name="40% - Énfasis4 6 2" xfId="2577"/>
    <cellStyle name="40% - Énfasis4 6 2 2" xfId="2578"/>
    <cellStyle name="40% - Énfasis4 6 2 2 2" xfId="2579"/>
    <cellStyle name="40% - Énfasis4 6 2 3" xfId="2580"/>
    <cellStyle name="40% - Énfasis4 6 3" xfId="2581"/>
    <cellStyle name="40% - Énfasis4 6 3 2" xfId="2582"/>
    <cellStyle name="40% - Énfasis4 6 3 2 2" xfId="2583"/>
    <cellStyle name="40% - Énfasis4 6 3 3" xfId="2584"/>
    <cellStyle name="40% - Énfasis4 6 4" xfId="2585"/>
    <cellStyle name="40% - Énfasis4 6 4 2" xfId="2586"/>
    <cellStyle name="40% - Énfasis4 6 4 2 2" xfId="2587"/>
    <cellStyle name="40% - Énfasis4 6 4 3" xfId="2588"/>
    <cellStyle name="40% - Énfasis4 6 5" xfId="2589"/>
    <cellStyle name="40% - Énfasis4 6 5 2" xfId="2590"/>
    <cellStyle name="40% - Énfasis4 6 5 2 2" xfId="2591"/>
    <cellStyle name="40% - Énfasis4 6 5 3" xfId="2592"/>
    <cellStyle name="40% - Énfasis4 6 6" xfId="2593"/>
    <cellStyle name="40% - Énfasis4 6 6 2" xfId="2594"/>
    <cellStyle name="40% - Énfasis4 6 6 2 2" xfId="2595"/>
    <cellStyle name="40% - Énfasis4 6 6 3" xfId="2596"/>
    <cellStyle name="40% - Énfasis4 6 7" xfId="2597"/>
    <cellStyle name="40% - Énfasis4 6 7 2" xfId="2598"/>
    <cellStyle name="40% - Énfasis4 6 8" xfId="2599"/>
    <cellStyle name="40% - Énfasis4 6_Ptto Gastos 2011_ Sector San Cristobal Actualizado" xfId="2600"/>
    <cellStyle name="40% - Énfasis4 7" xfId="2601"/>
    <cellStyle name="40% - Énfasis4 7 2" xfId="2602"/>
    <cellStyle name="40% - Énfasis4 7 2 2" xfId="2603"/>
    <cellStyle name="40% - Énfasis4 7 2 2 2" xfId="2604"/>
    <cellStyle name="40% - Énfasis4 7 2 3" xfId="2605"/>
    <cellStyle name="40% - Énfasis4 7 3" xfId="2606"/>
    <cellStyle name="40% - Énfasis4 7 3 2" xfId="2607"/>
    <cellStyle name="40% - Énfasis4 7 3 2 2" xfId="2608"/>
    <cellStyle name="40% - Énfasis4 7 3 3" xfId="2609"/>
    <cellStyle name="40% - Énfasis4 7 4" xfId="2610"/>
    <cellStyle name="40% - Énfasis4 7 4 2" xfId="2611"/>
    <cellStyle name="40% - Énfasis4 7 4 2 2" xfId="2612"/>
    <cellStyle name="40% - Énfasis4 7 4 3" xfId="2613"/>
    <cellStyle name="40% - Énfasis4 7 5" xfId="2614"/>
    <cellStyle name="40% - Énfasis4 7 5 2" xfId="2615"/>
    <cellStyle name="40% - Énfasis4 7 5 2 2" xfId="2616"/>
    <cellStyle name="40% - Énfasis4 7 5 3" xfId="2617"/>
    <cellStyle name="40% - Énfasis4 7 6" xfId="2618"/>
    <cellStyle name="40% - Énfasis4 7 6 2" xfId="2619"/>
    <cellStyle name="40% - Énfasis4 7 6 2 2" xfId="2620"/>
    <cellStyle name="40% - Énfasis4 7 6 3" xfId="2621"/>
    <cellStyle name="40% - Énfasis4 7 7" xfId="2622"/>
    <cellStyle name="40% - Énfasis4 7 7 2" xfId="2623"/>
    <cellStyle name="40% - Énfasis4 7 8" xfId="2624"/>
    <cellStyle name="40% - Énfasis4 7_Ptto Gastos 2011_ Sector San Cristobal Actualizado" xfId="2625"/>
    <cellStyle name="40% - Énfasis4 8" xfId="2626"/>
    <cellStyle name="40% - Énfasis4 8 2" xfId="2627"/>
    <cellStyle name="40% - Énfasis4 8 2 2" xfId="2628"/>
    <cellStyle name="40% - Énfasis4 8 2 2 2" xfId="2629"/>
    <cellStyle name="40% - Énfasis4 8 2 3" xfId="2630"/>
    <cellStyle name="40% - Énfasis4 8 3" xfId="2631"/>
    <cellStyle name="40% - Énfasis4 8 3 2" xfId="2632"/>
    <cellStyle name="40% - Énfasis4 8 3 2 2" xfId="2633"/>
    <cellStyle name="40% - Énfasis4 8 3 3" xfId="2634"/>
    <cellStyle name="40% - Énfasis4 8 4" xfId="2635"/>
    <cellStyle name="40% - Énfasis4 8 4 2" xfId="2636"/>
    <cellStyle name="40% - Énfasis4 8 4 2 2" xfId="2637"/>
    <cellStyle name="40% - Énfasis4 8 4 3" xfId="2638"/>
    <cellStyle name="40% - Énfasis4 8 5" xfId="2639"/>
    <cellStyle name="40% - Énfasis4 8 5 2" xfId="2640"/>
    <cellStyle name="40% - Énfasis4 8 5 2 2" xfId="2641"/>
    <cellStyle name="40% - Énfasis4 8 5 3" xfId="2642"/>
    <cellStyle name="40% - Énfasis4 8 6" xfId="2643"/>
    <cellStyle name="40% - Énfasis4 8 6 2" xfId="2644"/>
    <cellStyle name="40% - Énfasis4 8 6 2 2" xfId="2645"/>
    <cellStyle name="40% - Énfasis4 8 6 3" xfId="2646"/>
    <cellStyle name="40% - Énfasis4 8 7" xfId="2647"/>
    <cellStyle name="40% - Énfasis4 8 7 2" xfId="2648"/>
    <cellStyle name="40% - Énfasis4 8 8" xfId="2649"/>
    <cellStyle name="40% - Énfasis4 8_Ptto Gastos 2011_ Sector San Cristobal Actualizado" xfId="2650"/>
    <cellStyle name="40% - Énfasis4 9" xfId="2651"/>
    <cellStyle name="40% - Énfasis4 9 2" xfId="2652"/>
    <cellStyle name="40% - Énfasis4 9 2 2" xfId="2653"/>
    <cellStyle name="40% - Énfasis4 9 2 2 2" xfId="2654"/>
    <cellStyle name="40% - Énfasis4 9 2 3" xfId="2655"/>
    <cellStyle name="40% - Énfasis4 9 3" xfId="2656"/>
    <cellStyle name="40% - Énfasis4 9 3 2" xfId="2657"/>
    <cellStyle name="40% - Énfasis4 9 3 2 2" xfId="2658"/>
    <cellStyle name="40% - Énfasis4 9 3 3" xfId="2659"/>
    <cellStyle name="40% - Énfasis4 9 4" xfId="2660"/>
    <cellStyle name="40% - Énfasis4 9 4 2" xfId="2661"/>
    <cellStyle name="40% - Énfasis4 9 4 2 2" xfId="2662"/>
    <cellStyle name="40% - Énfasis4 9 4 3" xfId="2663"/>
    <cellStyle name="40% - Énfasis4 9 5" xfId="2664"/>
    <cellStyle name="40% - Énfasis4 9 5 2" xfId="2665"/>
    <cellStyle name="40% - Énfasis4 9 5 2 2" xfId="2666"/>
    <cellStyle name="40% - Énfasis4 9 5 3" xfId="2667"/>
    <cellStyle name="40% - Énfasis4 9 6" xfId="2668"/>
    <cellStyle name="40% - Énfasis4 9 6 2" xfId="2669"/>
    <cellStyle name="40% - Énfasis4 9 6 2 2" xfId="2670"/>
    <cellStyle name="40% - Énfasis4 9 6 3" xfId="2671"/>
    <cellStyle name="40% - Énfasis4 9 7" xfId="2672"/>
    <cellStyle name="40% - Énfasis4 9 7 2" xfId="2673"/>
    <cellStyle name="40% - Énfasis4 9 8" xfId="2674"/>
    <cellStyle name="40% - Énfasis4 9_Ptto Gastos 2011_ Sector San Cristobal Actualizado" xfId="2675"/>
    <cellStyle name="40% - Énfasis5 10" xfId="2676"/>
    <cellStyle name="40% - Énfasis5 10 2" xfId="2677"/>
    <cellStyle name="40% - Énfasis5 2" xfId="2678"/>
    <cellStyle name="40% - Énfasis5 2 2" xfId="2679"/>
    <cellStyle name="40% - Énfasis5 2 2 2" xfId="2680"/>
    <cellStyle name="40% - Énfasis5 2 2 2 2" xfId="2681"/>
    <cellStyle name="40% - Énfasis5 2 2 3" xfId="2682"/>
    <cellStyle name="40% - Énfasis5 2 3" xfId="2683"/>
    <cellStyle name="40% - Énfasis5 2 3 2" xfId="2684"/>
    <cellStyle name="40% - Énfasis5 2 3 2 2" xfId="2685"/>
    <cellStyle name="40% - Énfasis5 2 3 3" xfId="2686"/>
    <cellStyle name="40% - Énfasis5 2 4" xfId="2687"/>
    <cellStyle name="40% - Énfasis5 2 4 2" xfId="2688"/>
    <cellStyle name="40% - Énfasis5 2 4 2 2" xfId="2689"/>
    <cellStyle name="40% - Énfasis5 2 4 3" xfId="2690"/>
    <cellStyle name="40% - Énfasis5 2 5" xfId="2691"/>
    <cellStyle name="40% - Énfasis5 2 5 2" xfId="2692"/>
    <cellStyle name="40% - Énfasis5 2 5 2 2" xfId="2693"/>
    <cellStyle name="40% - Énfasis5 2 5 3" xfId="2694"/>
    <cellStyle name="40% - Énfasis5 2 6" xfId="2695"/>
    <cellStyle name="40% - Énfasis5 2 6 2" xfId="2696"/>
    <cellStyle name="40% - Énfasis5 2 6 2 2" xfId="2697"/>
    <cellStyle name="40% - Énfasis5 2 6 3" xfId="2698"/>
    <cellStyle name="40% - Énfasis5 2 7" xfId="2699"/>
    <cellStyle name="40% - Énfasis5 2 7 2" xfId="2700"/>
    <cellStyle name="40% - Énfasis5 2 8" xfId="2701"/>
    <cellStyle name="40% - Énfasis5 2 8 2" xfId="2702"/>
    <cellStyle name="40% - Énfasis5 2 9" xfId="2703"/>
    <cellStyle name="40% - Énfasis5 2_Ptto Gastos 2011_ Sector San Cristobal Actualizado" xfId="2704"/>
    <cellStyle name="40% - Énfasis5 3" xfId="2705"/>
    <cellStyle name="40% - Énfasis5 3 2" xfId="2706"/>
    <cellStyle name="40% - Énfasis5 3 2 2" xfId="2707"/>
    <cellStyle name="40% - Énfasis5 3 2 2 2" xfId="2708"/>
    <cellStyle name="40% - Énfasis5 3 2 3" xfId="2709"/>
    <cellStyle name="40% - Énfasis5 3 3" xfId="2710"/>
    <cellStyle name="40% - Énfasis5 3 3 2" xfId="2711"/>
    <cellStyle name="40% - Énfasis5 3 3 2 2" xfId="2712"/>
    <cellStyle name="40% - Énfasis5 3 3 3" xfId="2713"/>
    <cellStyle name="40% - Énfasis5 3 4" xfId="2714"/>
    <cellStyle name="40% - Énfasis5 3 4 2" xfId="2715"/>
    <cellStyle name="40% - Énfasis5 3 4 2 2" xfId="2716"/>
    <cellStyle name="40% - Énfasis5 3 4 3" xfId="2717"/>
    <cellStyle name="40% - Énfasis5 3 5" xfId="2718"/>
    <cellStyle name="40% - Énfasis5 3 5 2" xfId="2719"/>
    <cellStyle name="40% - Énfasis5 3 5 2 2" xfId="2720"/>
    <cellStyle name="40% - Énfasis5 3 5 3" xfId="2721"/>
    <cellStyle name="40% - Énfasis5 3 6" xfId="2722"/>
    <cellStyle name="40% - Énfasis5 3 6 2" xfId="2723"/>
    <cellStyle name="40% - Énfasis5 3 6 2 2" xfId="2724"/>
    <cellStyle name="40% - Énfasis5 3 6 3" xfId="2725"/>
    <cellStyle name="40% - Énfasis5 3 7" xfId="2726"/>
    <cellStyle name="40% - Énfasis5 3 7 2" xfId="2727"/>
    <cellStyle name="40% - Énfasis5 3 8" xfId="2728"/>
    <cellStyle name="40% - Énfasis5 3 8 2" xfId="2729"/>
    <cellStyle name="40% - Énfasis5 3 9" xfId="2730"/>
    <cellStyle name="40% - Énfasis5 3_Ptto Gastos 2011_ Sector San Cristobal Actualizado" xfId="2731"/>
    <cellStyle name="40% - Énfasis5 4" xfId="2732"/>
    <cellStyle name="40% - Énfasis5 4 2" xfId="2733"/>
    <cellStyle name="40% - Énfasis5 4 2 2" xfId="2734"/>
    <cellStyle name="40% - Énfasis5 4 2 2 2" xfId="2735"/>
    <cellStyle name="40% - Énfasis5 4 2 3" xfId="2736"/>
    <cellStyle name="40% - Énfasis5 4 3" xfId="2737"/>
    <cellStyle name="40% - Énfasis5 4 3 2" xfId="2738"/>
    <cellStyle name="40% - Énfasis5 4 3 2 2" xfId="2739"/>
    <cellStyle name="40% - Énfasis5 4 3 3" xfId="2740"/>
    <cellStyle name="40% - Énfasis5 4 4" xfId="2741"/>
    <cellStyle name="40% - Énfasis5 4 4 2" xfId="2742"/>
    <cellStyle name="40% - Énfasis5 4 4 2 2" xfId="2743"/>
    <cellStyle name="40% - Énfasis5 4 4 3" xfId="2744"/>
    <cellStyle name="40% - Énfasis5 4 5" xfId="2745"/>
    <cellStyle name="40% - Énfasis5 4 5 2" xfId="2746"/>
    <cellStyle name="40% - Énfasis5 4 5 2 2" xfId="2747"/>
    <cellStyle name="40% - Énfasis5 4 5 3" xfId="2748"/>
    <cellStyle name="40% - Énfasis5 4 6" xfId="2749"/>
    <cellStyle name="40% - Énfasis5 4 6 2" xfId="2750"/>
    <cellStyle name="40% - Énfasis5 4 6 2 2" xfId="2751"/>
    <cellStyle name="40% - Énfasis5 4 6 3" xfId="2752"/>
    <cellStyle name="40% - Énfasis5 4 7" xfId="2753"/>
    <cellStyle name="40% - Énfasis5 4 7 2" xfId="2754"/>
    <cellStyle name="40% - Énfasis5 4 8" xfId="2755"/>
    <cellStyle name="40% - Énfasis5 4_Ptto Gastos 2011_ Sector San Cristobal Actualizado" xfId="2756"/>
    <cellStyle name="40% - Énfasis5 5" xfId="2757"/>
    <cellStyle name="40% - Énfasis5 5 2" xfId="2758"/>
    <cellStyle name="40% - Énfasis5 5 2 2" xfId="2759"/>
    <cellStyle name="40% - Énfasis5 5 2 2 2" xfId="2760"/>
    <cellStyle name="40% - Énfasis5 5 2 3" xfId="2761"/>
    <cellStyle name="40% - Énfasis5 5 3" xfId="2762"/>
    <cellStyle name="40% - Énfasis5 5 3 2" xfId="2763"/>
    <cellStyle name="40% - Énfasis5 5 3 2 2" xfId="2764"/>
    <cellStyle name="40% - Énfasis5 5 3 3" xfId="2765"/>
    <cellStyle name="40% - Énfasis5 5 4" xfId="2766"/>
    <cellStyle name="40% - Énfasis5 5 4 2" xfId="2767"/>
    <cellStyle name="40% - Énfasis5 5 4 2 2" xfId="2768"/>
    <cellStyle name="40% - Énfasis5 5 4 3" xfId="2769"/>
    <cellStyle name="40% - Énfasis5 5 5" xfId="2770"/>
    <cellStyle name="40% - Énfasis5 5 5 2" xfId="2771"/>
    <cellStyle name="40% - Énfasis5 5 5 2 2" xfId="2772"/>
    <cellStyle name="40% - Énfasis5 5 5 3" xfId="2773"/>
    <cellStyle name="40% - Énfasis5 5 6" xfId="2774"/>
    <cellStyle name="40% - Énfasis5 5 6 2" xfId="2775"/>
    <cellStyle name="40% - Énfasis5 5 6 2 2" xfId="2776"/>
    <cellStyle name="40% - Énfasis5 5 6 3" xfId="2777"/>
    <cellStyle name="40% - Énfasis5 5 7" xfId="2778"/>
    <cellStyle name="40% - Énfasis5 5 7 2" xfId="2779"/>
    <cellStyle name="40% - Énfasis5 5 8" xfId="2780"/>
    <cellStyle name="40% - Énfasis5 5_Ptto Gastos 2011_ Sector San Cristobal Actualizado" xfId="2781"/>
    <cellStyle name="40% - Énfasis5 6" xfId="2782"/>
    <cellStyle name="40% - Énfasis5 6 2" xfId="2783"/>
    <cellStyle name="40% - Énfasis5 6 2 2" xfId="2784"/>
    <cellStyle name="40% - Énfasis5 6 2 2 2" xfId="2785"/>
    <cellStyle name="40% - Énfasis5 6 2 3" xfId="2786"/>
    <cellStyle name="40% - Énfasis5 6 3" xfId="2787"/>
    <cellStyle name="40% - Énfasis5 6 3 2" xfId="2788"/>
    <cellStyle name="40% - Énfasis5 6 3 2 2" xfId="2789"/>
    <cellStyle name="40% - Énfasis5 6 3 3" xfId="2790"/>
    <cellStyle name="40% - Énfasis5 6 4" xfId="2791"/>
    <cellStyle name="40% - Énfasis5 6 4 2" xfId="2792"/>
    <cellStyle name="40% - Énfasis5 6 4 2 2" xfId="2793"/>
    <cellStyle name="40% - Énfasis5 6 4 3" xfId="2794"/>
    <cellStyle name="40% - Énfasis5 6 5" xfId="2795"/>
    <cellStyle name="40% - Énfasis5 6 5 2" xfId="2796"/>
    <cellStyle name="40% - Énfasis5 6 5 2 2" xfId="2797"/>
    <cellStyle name="40% - Énfasis5 6 5 3" xfId="2798"/>
    <cellStyle name="40% - Énfasis5 6 6" xfId="2799"/>
    <cellStyle name="40% - Énfasis5 6 6 2" xfId="2800"/>
    <cellStyle name="40% - Énfasis5 6 6 2 2" xfId="2801"/>
    <cellStyle name="40% - Énfasis5 6 6 3" xfId="2802"/>
    <cellStyle name="40% - Énfasis5 6 7" xfId="2803"/>
    <cellStyle name="40% - Énfasis5 6 7 2" xfId="2804"/>
    <cellStyle name="40% - Énfasis5 6 8" xfId="2805"/>
    <cellStyle name="40% - Énfasis5 6_Ptto Gastos 2011_ Sector San Cristobal Actualizado" xfId="2806"/>
    <cellStyle name="40% - Énfasis5 7" xfId="2807"/>
    <cellStyle name="40% - Énfasis5 7 2" xfId="2808"/>
    <cellStyle name="40% - Énfasis5 7 2 2" xfId="2809"/>
    <cellStyle name="40% - Énfasis5 7 2 2 2" xfId="2810"/>
    <cellStyle name="40% - Énfasis5 7 2 3" xfId="2811"/>
    <cellStyle name="40% - Énfasis5 7 3" xfId="2812"/>
    <cellStyle name="40% - Énfasis5 7 3 2" xfId="2813"/>
    <cellStyle name="40% - Énfasis5 7 3 2 2" xfId="2814"/>
    <cellStyle name="40% - Énfasis5 7 3 3" xfId="2815"/>
    <cellStyle name="40% - Énfasis5 7 4" xfId="2816"/>
    <cellStyle name="40% - Énfasis5 7 4 2" xfId="2817"/>
    <cellStyle name="40% - Énfasis5 7 4 2 2" xfId="2818"/>
    <cellStyle name="40% - Énfasis5 7 4 3" xfId="2819"/>
    <cellStyle name="40% - Énfasis5 7 5" xfId="2820"/>
    <cellStyle name="40% - Énfasis5 7 5 2" xfId="2821"/>
    <cellStyle name="40% - Énfasis5 7 5 2 2" xfId="2822"/>
    <cellStyle name="40% - Énfasis5 7 5 3" xfId="2823"/>
    <cellStyle name="40% - Énfasis5 7 6" xfId="2824"/>
    <cellStyle name="40% - Énfasis5 7 6 2" xfId="2825"/>
    <cellStyle name="40% - Énfasis5 7 6 2 2" xfId="2826"/>
    <cellStyle name="40% - Énfasis5 7 6 3" xfId="2827"/>
    <cellStyle name="40% - Énfasis5 7 7" xfId="2828"/>
    <cellStyle name="40% - Énfasis5 7 7 2" xfId="2829"/>
    <cellStyle name="40% - Énfasis5 7 8" xfId="2830"/>
    <cellStyle name="40% - Énfasis5 7_Ptto Gastos 2011_ Sector San Cristobal Actualizado" xfId="2831"/>
    <cellStyle name="40% - Énfasis5 8" xfId="2832"/>
    <cellStyle name="40% - Énfasis5 8 2" xfId="2833"/>
    <cellStyle name="40% - Énfasis5 8 2 2" xfId="2834"/>
    <cellStyle name="40% - Énfasis5 8 2 2 2" xfId="2835"/>
    <cellStyle name="40% - Énfasis5 8 2 3" xfId="2836"/>
    <cellStyle name="40% - Énfasis5 8 3" xfId="2837"/>
    <cellStyle name="40% - Énfasis5 8 3 2" xfId="2838"/>
    <cellStyle name="40% - Énfasis5 8 3 2 2" xfId="2839"/>
    <cellStyle name="40% - Énfasis5 8 3 3" xfId="2840"/>
    <cellStyle name="40% - Énfasis5 8 4" xfId="2841"/>
    <cellStyle name="40% - Énfasis5 8 4 2" xfId="2842"/>
    <cellStyle name="40% - Énfasis5 8 4 2 2" xfId="2843"/>
    <cellStyle name="40% - Énfasis5 8 4 3" xfId="2844"/>
    <cellStyle name="40% - Énfasis5 8 5" xfId="2845"/>
    <cellStyle name="40% - Énfasis5 8 5 2" xfId="2846"/>
    <cellStyle name="40% - Énfasis5 8 5 2 2" xfId="2847"/>
    <cellStyle name="40% - Énfasis5 8 5 3" xfId="2848"/>
    <cellStyle name="40% - Énfasis5 8 6" xfId="2849"/>
    <cellStyle name="40% - Énfasis5 8 6 2" xfId="2850"/>
    <cellStyle name="40% - Énfasis5 8 6 2 2" xfId="2851"/>
    <cellStyle name="40% - Énfasis5 8 6 3" xfId="2852"/>
    <cellStyle name="40% - Énfasis5 8 7" xfId="2853"/>
    <cellStyle name="40% - Énfasis5 8 7 2" xfId="2854"/>
    <cellStyle name="40% - Énfasis5 8 8" xfId="2855"/>
    <cellStyle name="40% - Énfasis5 8_Ptto Gastos 2011_ Sector San Cristobal Actualizado" xfId="2856"/>
    <cellStyle name="40% - Énfasis5 9" xfId="2857"/>
    <cellStyle name="40% - Énfasis5 9 2" xfId="2858"/>
    <cellStyle name="40% - Énfasis5 9 2 2" xfId="2859"/>
    <cellStyle name="40% - Énfasis5 9 2 2 2" xfId="2860"/>
    <cellStyle name="40% - Énfasis5 9 2 3" xfId="2861"/>
    <cellStyle name="40% - Énfasis5 9 3" xfId="2862"/>
    <cellStyle name="40% - Énfasis5 9 3 2" xfId="2863"/>
    <cellStyle name="40% - Énfasis5 9 3 2 2" xfId="2864"/>
    <cellStyle name="40% - Énfasis5 9 3 3" xfId="2865"/>
    <cellStyle name="40% - Énfasis5 9 4" xfId="2866"/>
    <cellStyle name="40% - Énfasis5 9 4 2" xfId="2867"/>
    <cellStyle name="40% - Énfasis5 9 4 2 2" xfId="2868"/>
    <cellStyle name="40% - Énfasis5 9 4 3" xfId="2869"/>
    <cellStyle name="40% - Énfasis5 9 5" xfId="2870"/>
    <cellStyle name="40% - Énfasis5 9 5 2" xfId="2871"/>
    <cellStyle name="40% - Énfasis5 9 5 2 2" xfId="2872"/>
    <cellStyle name="40% - Énfasis5 9 5 3" xfId="2873"/>
    <cellStyle name="40% - Énfasis5 9 6" xfId="2874"/>
    <cellStyle name="40% - Énfasis5 9 6 2" xfId="2875"/>
    <cellStyle name="40% - Énfasis5 9 6 2 2" xfId="2876"/>
    <cellStyle name="40% - Énfasis5 9 6 3" xfId="2877"/>
    <cellStyle name="40% - Énfasis5 9 7" xfId="2878"/>
    <cellStyle name="40% - Énfasis5 9 7 2" xfId="2879"/>
    <cellStyle name="40% - Énfasis5 9 8" xfId="2880"/>
    <cellStyle name="40% - Énfasis5 9_Ptto Gastos 2011_ Sector San Cristobal Actualizado" xfId="2881"/>
    <cellStyle name="40% - Énfasis6 10" xfId="2882"/>
    <cellStyle name="40% - Énfasis6 10 2" xfId="2883"/>
    <cellStyle name="40% - Énfasis6 2" xfId="2884"/>
    <cellStyle name="40% - Énfasis6 2 2" xfId="2885"/>
    <cellStyle name="40% - Énfasis6 2 2 2" xfId="2886"/>
    <cellStyle name="40% - Énfasis6 2 2 2 2" xfId="2887"/>
    <cellStyle name="40% - Énfasis6 2 2 3" xfId="2888"/>
    <cellStyle name="40% - Énfasis6 2 3" xfId="2889"/>
    <cellStyle name="40% - Énfasis6 2 3 2" xfId="2890"/>
    <cellStyle name="40% - Énfasis6 2 3 2 2" xfId="2891"/>
    <cellStyle name="40% - Énfasis6 2 3 3" xfId="2892"/>
    <cellStyle name="40% - Énfasis6 2 4" xfId="2893"/>
    <cellStyle name="40% - Énfasis6 2 4 2" xfId="2894"/>
    <cellStyle name="40% - Énfasis6 2 4 2 2" xfId="2895"/>
    <cellStyle name="40% - Énfasis6 2 4 3" xfId="2896"/>
    <cellStyle name="40% - Énfasis6 2 5" xfId="2897"/>
    <cellStyle name="40% - Énfasis6 2 5 2" xfId="2898"/>
    <cellStyle name="40% - Énfasis6 2 5 2 2" xfId="2899"/>
    <cellStyle name="40% - Énfasis6 2 5 3" xfId="2900"/>
    <cellStyle name="40% - Énfasis6 2 6" xfId="2901"/>
    <cellStyle name="40% - Énfasis6 2 6 2" xfId="2902"/>
    <cellStyle name="40% - Énfasis6 2 6 2 2" xfId="2903"/>
    <cellStyle name="40% - Énfasis6 2 6 3" xfId="2904"/>
    <cellStyle name="40% - Énfasis6 2 7" xfId="2905"/>
    <cellStyle name="40% - Énfasis6 2 7 2" xfId="2906"/>
    <cellStyle name="40% - Énfasis6 2 8" xfId="2907"/>
    <cellStyle name="40% - Énfasis6 2 8 2" xfId="2908"/>
    <cellStyle name="40% - Énfasis6 2 9" xfId="2909"/>
    <cellStyle name="40% - Énfasis6 2_Ptto Gastos 2011_ Sector San Cristobal Actualizado" xfId="2910"/>
    <cellStyle name="40% - Énfasis6 3" xfId="2911"/>
    <cellStyle name="40% - Énfasis6 3 2" xfId="2912"/>
    <cellStyle name="40% - Énfasis6 3 2 2" xfId="2913"/>
    <cellStyle name="40% - Énfasis6 3 2 2 2" xfId="2914"/>
    <cellStyle name="40% - Énfasis6 3 2 3" xfId="2915"/>
    <cellStyle name="40% - Énfasis6 3 3" xfId="2916"/>
    <cellStyle name="40% - Énfasis6 3 3 2" xfId="2917"/>
    <cellStyle name="40% - Énfasis6 3 3 2 2" xfId="2918"/>
    <cellStyle name="40% - Énfasis6 3 3 3" xfId="2919"/>
    <cellStyle name="40% - Énfasis6 3 4" xfId="2920"/>
    <cellStyle name="40% - Énfasis6 3 4 2" xfId="2921"/>
    <cellStyle name="40% - Énfasis6 3 4 2 2" xfId="2922"/>
    <cellStyle name="40% - Énfasis6 3 4 3" xfId="2923"/>
    <cellStyle name="40% - Énfasis6 3 5" xfId="2924"/>
    <cellStyle name="40% - Énfasis6 3 5 2" xfId="2925"/>
    <cellStyle name="40% - Énfasis6 3 5 2 2" xfId="2926"/>
    <cellStyle name="40% - Énfasis6 3 5 3" xfId="2927"/>
    <cellStyle name="40% - Énfasis6 3 6" xfId="2928"/>
    <cellStyle name="40% - Énfasis6 3 6 2" xfId="2929"/>
    <cellStyle name="40% - Énfasis6 3 6 2 2" xfId="2930"/>
    <cellStyle name="40% - Énfasis6 3 6 3" xfId="2931"/>
    <cellStyle name="40% - Énfasis6 3 7" xfId="2932"/>
    <cellStyle name="40% - Énfasis6 3 7 2" xfId="2933"/>
    <cellStyle name="40% - Énfasis6 3 8" xfId="2934"/>
    <cellStyle name="40% - Énfasis6 3 8 2" xfId="2935"/>
    <cellStyle name="40% - Énfasis6 3 9" xfId="2936"/>
    <cellStyle name="40% - Énfasis6 3_Ptto Gastos 2011_ Sector San Cristobal Actualizado" xfId="2937"/>
    <cellStyle name="40% - Énfasis6 4" xfId="2938"/>
    <cellStyle name="40% - Énfasis6 4 2" xfId="2939"/>
    <cellStyle name="40% - Énfasis6 4 2 2" xfId="2940"/>
    <cellStyle name="40% - Énfasis6 4 2 2 2" xfId="2941"/>
    <cellStyle name="40% - Énfasis6 4 2 3" xfId="2942"/>
    <cellStyle name="40% - Énfasis6 4 3" xfId="2943"/>
    <cellStyle name="40% - Énfasis6 4 3 2" xfId="2944"/>
    <cellStyle name="40% - Énfasis6 4 3 2 2" xfId="2945"/>
    <cellStyle name="40% - Énfasis6 4 3 3" xfId="2946"/>
    <cellStyle name="40% - Énfasis6 4 4" xfId="2947"/>
    <cellStyle name="40% - Énfasis6 4 4 2" xfId="2948"/>
    <cellStyle name="40% - Énfasis6 4 4 2 2" xfId="2949"/>
    <cellStyle name="40% - Énfasis6 4 4 3" xfId="2950"/>
    <cellStyle name="40% - Énfasis6 4 5" xfId="2951"/>
    <cellStyle name="40% - Énfasis6 4 5 2" xfId="2952"/>
    <cellStyle name="40% - Énfasis6 4 5 2 2" xfId="2953"/>
    <cellStyle name="40% - Énfasis6 4 5 3" xfId="2954"/>
    <cellStyle name="40% - Énfasis6 4 6" xfId="2955"/>
    <cellStyle name="40% - Énfasis6 4 6 2" xfId="2956"/>
    <cellStyle name="40% - Énfasis6 4 6 2 2" xfId="2957"/>
    <cellStyle name="40% - Énfasis6 4 6 3" xfId="2958"/>
    <cellStyle name="40% - Énfasis6 4 7" xfId="2959"/>
    <cellStyle name="40% - Énfasis6 4 7 2" xfId="2960"/>
    <cellStyle name="40% - Énfasis6 4 8" xfId="2961"/>
    <cellStyle name="40% - Énfasis6 4_Ptto Gastos 2011_ Sector San Cristobal Actualizado" xfId="2962"/>
    <cellStyle name="40% - Énfasis6 5" xfId="2963"/>
    <cellStyle name="40% - Énfasis6 5 2" xfId="2964"/>
    <cellStyle name="40% - Énfasis6 5 2 2" xfId="2965"/>
    <cellStyle name="40% - Énfasis6 5 2 2 2" xfId="2966"/>
    <cellStyle name="40% - Énfasis6 5 2 3" xfId="2967"/>
    <cellStyle name="40% - Énfasis6 5 3" xfId="2968"/>
    <cellStyle name="40% - Énfasis6 5 3 2" xfId="2969"/>
    <cellStyle name="40% - Énfasis6 5 3 2 2" xfId="2970"/>
    <cellStyle name="40% - Énfasis6 5 3 3" xfId="2971"/>
    <cellStyle name="40% - Énfasis6 5 4" xfId="2972"/>
    <cellStyle name="40% - Énfasis6 5 4 2" xfId="2973"/>
    <cellStyle name="40% - Énfasis6 5 4 2 2" xfId="2974"/>
    <cellStyle name="40% - Énfasis6 5 4 3" xfId="2975"/>
    <cellStyle name="40% - Énfasis6 5 5" xfId="2976"/>
    <cellStyle name="40% - Énfasis6 5 5 2" xfId="2977"/>
    <cellStyle name="40% - Énfasis6 5 5 2 2" xfId="2978"/>
    <cellStyle name="40% - Énfasis6 5 5 3" xfId="2979"/>
    <cellStyle name="40% - Énfasis6 5 6" xfId="2980"/>
    <cellStyle name="40% - Énfasis6 5 6 2" xfId="2981"/>
    <cellStyle name="40% - Énfasis6 5 6 2 2" xfId="2982"/>
    <cellStyle name="40% - Énfasis6 5 6 3" xfId="2983"/>
    <cellStyle name="40% - Énfasis6 5 7" xfId="2984"/>
    <cellStyle name="40% - Énfasis6 5 7 2" xfId="2985"/>
    <cellStyle name="40% - Énfasis6 5 8" xfId="2986"/>
    <cellStyle name="40% - Énfasis6 5_Ptto Gastos 2011_ Sector San Cristobal Actualizado" xfId="2987"/>
    <cellStyle name="40% - Énfasis6 6" xfId="2988"/>
    <cellStyle name="40% - Énfasis6 6 2" xfId="2989"/>
    <cellStyle name="40% - Énfasis6 6 2 2" xfId="2990"/>
    <cellStyle name="40% - Énfasis6 6 2 2 2" xfId="2991"/>
    <cellStyle name="40% - Énfasis6 6 2 3" xfId="2992"/>
    <cellStyle name="40% - Énfasis6 6 3" xfId="2993"/>
    <cellStyle name="40% - Énfasis6 6 3 2" xfId="2994"/>
    <cellStyle name="40% - Énfasis6 6 3 2 2" xfId="2995"/>
    <cellStyle name="40% - Énfasis6 6 3 3" xfId="2996"/>
    <cellStyle name="40% - Énfasis6 6 4" xfId="2997"/>
    <cellStyle name="40% - Énfasis6 6 4 2" xfId="2998"/>
    <cellStyle name="40% - Énfasis6 6 4 2 2" xfId="2999"/>
    <cellStyle name="40% - Énfasis6 6 4 3" xfId="3000"/>
    <cellStyle name="40% - Énfasis6 6 5" xfId="3001"/>
    <cellStyle name="40% - Énfasis6 6 5 2" xfId="3002"/>
    <cellStyle name="40% - Énfasis6 6 5 2 2" xfId="3003"/>
    <cellStyle name="40% - Énfasis6 6 5 3" xfId="3004"/>
    <cellStyle name="40% - Énfasis6 6 6" xfId="3005"/>
    <cellStyle name="40% - Énfasis6 6 6 2" xfId="3006"/>
    <cellStyle name="40% - Énfasis6 6 6 2 2" xfId="3007"/>
    <cellStyle name="40% - Énfasis6 6 6 3" xfId="3008"/>
    <cellStyle name="40% - Énfasis6 6 7" xfId="3009"/>
    <cellStyle name="40% - Énfasis6 6 7 2" xfId="3010"/>
    <cellStyle name="40% - Énfasis6 6 8" xfId="3011"/>
    <cellStyle name="40% - Énfasis6 6_Ptto Gastos 2011_ Sector San Cristobal Actualizado" xfId="3012"/>
    <cellStyle name="40% - Énfasis6 7" xfId="3013"/>
    <cellStyle name="40% - Énfasis6 7 2" xfId="3014"/>
    <cellStyle name="40% - Énfasis6 7 2 2" xfId="3015"/>
    <cellStyle name="40% - Énfasis6 7 2 2 2" xfId="3016"/>
    <cellStyle name="40% - Énfasis6 7 2 3" xfId="3017"/>
    <cellStyle name="40% - Énfasis6 7 3" xfId="3018"/>
    <cellStyle name="40% - Énfasis6 7 3 2" xfId="3019"/>
    <cellStyle name="40% - Énfasis6 7 3 2 2" xfId="3020"/>
    <cellStyle name="40% - Énfasis6 7 3 3" xfId="3021"/>
    <cellStyle name="40% - Énfasis6 7 4" xfId="3022"/>
    <cellStyle name="40% - Énfasis6 7 4 2" xfId="3023"/>
    <cellStyle name="40% - Énfasis6 7 4 2 2" xfId="3024"/>
    <cellStyle name="40% - Énfasis6 7 4 3" xfId="3025"/>
    <cellStyle name="40% - Énfasis6 7 5" xfId="3026"/>
    <cellStyle name="40% - Énfasis6 7 5 2" xfId="3027"/>
    <cellStyle name="40% - Énfasis6 7 5 2 2" xfId="3028"/>
    <cellStyle name="40% - Énfasis6 7 5 3" xfId="3029"/>
    <cellStyle name="40% - Énfasis6 7 6" xfId="3030"/>
    <cellStyle name="40% - Énfasis6 7 6 2" xfId="3031"/>
    <cellStyle name="40% - Énfasis6 7 6 2 2" xfId="3032"/>
    <cellStyle name="40% - Énfasis6 7 6 3" xfId="3033"/>
    <cellStyle name="40% - Énfasis6 7 7" xfId="3034"/>
    <cellStyle name="40% - Énfasis6 7 7 2" xfId="3035"/>
    <cellStyle name="40% - Énfasis6 7 8" xfId="3036"/>
    <cellStyle name="40% - Énfasis6 7_Ptto Gastos 2011_ Sector San Cristobal Actualizado" xfId="3037"/>
    <cellStyle name="40% - Énfasis6 8" xfId="3038"/>
    <cellStyle name="40% - Énfasis6 8 2" xfId="3039"/>
    <cellStyle name="40% - Énfasis6 8 2 2" xfId="3040"/>
    <cellStyle name="40% - Énfasis6 8 2 2 2" xfId="3041"/>
    <cellStyle name="40% - Énfasis6 8 2 3" xfId="3042"/>
    <cellStyle name="40% - Énfasis6 8 3" xfId="3043"/>
    <cellStyle name="40% - Énfasis6 8 3 2" xfId="3044"/>
    <cellStyle name="40% - Énfasis6 8 3 2 2" xfId="3045"/>
    <cellStyle name="40% - Énfasis6 8 3 3" xfId="3046"/>
    <cellStyle name="40% - Énfasis6 8 4" xfId="3047"/>
    <cellStyle name="40% - Énfasis6 8 4 2" xfId="3048"/>
    <cellStyle name="40% - Énfasis6 8 4 2 2" xfId="3049"/>
    <cellStyle name="40% - Énfasis6 8 4 3" xfId="3050"/>
    <cellStyle name="40% - Énfasis6 8 5" xfId="3051"/>
    <cellStyle name="40% - Énfasis6 8 5 2" xfId="3052"/>
    <cellStyle name="40% - Énfasis6 8 5 2 2" xfId="3053"/>
    <cellStyle name="40% - Énfasis6 8 5 3" xfId="3054"/>
    <cellStyle name="40% - Énfasis6 8 6" xfId="3055"/>
    <cellStyle name="40% - Énfasis6 8 6 2" xfId="3056"/>
    <cellStyle name="40% - Énfasis6 8 6 2 2" xfId="3057"/>
    <cellStyle name="40% - Énfasis6 8 6 3" xfId="3058"/>
    <cellStyle name="40% - Énfasis6 8 7" xfId="3059"/>
    <cellStyle name="40% - Énfasis6 8 7 2" xfId="3060"/>
    <cellStyle name="40% - Énfasis6 8 8" xfId="3061"/>
    <cellStyle name="40% - Énfasis6 8_Ptto Gastos 2011_ Sector San Cristobal Actualizado" xfId="3062"/>
    <cellStyle name="40% - Énfasis6 9" xfId="3063"/>
    <cellStyle name="40% - Énfasis6 9 2" xfId="3064"/>
    <cellStyle name="40% - Énfasis6 9 2 2" xfId="3065"/>
    <cellStyle name="40% - Énfasis6 9 2 2 2" xfId="3066"/>
    <cellStyle name="40% - Énfasis6 9 2 3" xfId="3067"/>
    <cellStyle name="40% - Énfasis6 9 3" xfId="3068"/>
    <cellStyle name="40% - Énfasis6 9 3 2" xfId="3069"/>
    <cellStyle name="40% - Énfasis6 9 3 2 2" xfId="3070"/>
    <cellStyle name="40% - Énfasis6 9 3 3" xfId="3071"/>
    <cellStyle name="40% - Énfasis6 9 4" xfId="3072"/>
    <cellStyle name="40% - Énfasis6 9 4 2" xfId="3073"/>
    <cellStyle name="40% - Énfasis6 9 4 2 2" xfId="3074"/>
    <cellStyle name="40% - Énfasis6 9 4 3" xfId="3075"/>
    <cellStyle name="40% - Énfasis6 9 5" xfId="3076"/>
    <cellStyle name="40% - Énfasis6 9 5 2" xfId="3077"/>
    <cellStyle name="40% - Énfasis6 9 5 2 2" xfId="3078"/>
    <cellStyle name="40% - Énfasis6 9 5 3" xfId="3079"/>
    <cellStyle name="40% - Énfasis6 9 6" xfId="3080"/>
    <cellStyle name="40% - Énfasis6 9 6 2" xfId="3081"/>
    <cellStyle name="40% - Énfasis6 9 6 2 2" xfId="3082"/>
    <cellStyle name="40% - Énfasis6 9 6 3" xfId="3083"/>
    <cellStyle name="40% - Énfasis6 9 7" xfId="3084"/>
    <cellStyle name="40% - Énfasis6 9 7 2" xfId="3085"/>
    <cellStyle name="40% - Énfasis6 9 8" xfId="3086"/>
    <cellStyle name="40% - Énfasis6 9_Ptto Gastos 2011_ Sector San Cristobal Actualizado" xfId="3087"/>
    <cellStyle name="60% - Accent1" xfId="3088"/>
    <cellStyle name="60% - Accent1 2" xfId="3089"/>
    <cellStyle name="60% - Accent1 2 2" xfId="3090"/>
    <cellStyle name="60% - Accent1 3" xfId="3091"/>
    <cellStyle name="60% - Accent2" xfId="3092"/>
    <cellStyle name="60% - Accent2 2" xfId="3093"/>
    <cellStyle name="60% - Accent2 2 2" xfId="3094"/>
    <cellStyle name="60% - Accent2 3" xfId="3095"/>
    <cellStyle name="60% - Accent3" xfId="3096"/>
    <cellStyle name="60% - Accent3 2" xfId="3097"/>
    <cellStyle name="60% - Accent3 2 2" xfId="3098"/>
    <cellStyle name="60% - Accent3 3" xfId="3099"/>
    <cellStyle name="60% - Accent4" xfId="3100"/>
    <cellStyle name="60% - Accent4 2" xfId="3101"/>
    <cellStyle name="60% - Accent4 2 2" xfId="3102"/>
    <cellStyle name="60% - Accent4 3" xfId="3103"/>
    <cellStyle name="60% - Accent5" xfId="3104"/>
    <cellStyle name="60% - Accent5 2" xfId="3105"/>
    <cellStyle name="60% - Accent5 2 2" xfId="3106"/>
    <cellStyle name="60% - Accent5 3" xfId="3107"/>
    <cellStyle name="60% - Accent6" xfId="3108"/>
    <cellStyle name="60% - Accent6 2" xfId="3109"/>
    <cellStyle name="60% - Accent6 2 2" xfId="3110"/>
    <cellStyle name="60% - Accent6 3" xfId="3111"/>
    <cellStyle name="60% - Énfasis1 2" xfId="3112"/>
    <cellStyle name="60% - Énfasis1 2 2" xfId="3113"/>
    <cellStyle name="60% - Énfasis1 2 2 2" xfId="3114"/>
    <cellStyle name="60% - Énfasis1 2 2 2 2" xfId="3115"/>
    <cellStyle name="60% - Énfasis1 2 2 3" xfId="3116"/>
    <cellStyle name="60% - Énfasis1 2 3" xfId="3117"/>
    <cellStyle name="60% - Énfasis1 2 3 2" xfId="3118"/>
    <cellStyle name="60% - Énfasis1 2 4" xfId="3119"/>
    <cellStyle name="60% - Énfasis1 2 4 2" xfId="3120"/>
    <cellStyle name="60% - Énfasis1 2 5" xfId="3121"/>
    <cellStyle name="60% - Énfasis1 2 5 2" xfId="3122"/>
    <cellStyle name="60% - Énfasis1 2 6" xfId="3123"/>
    <cellStyle name="60% - Énfasis1 2 6 2" xfId="3124"/>
    <cellStyle name="60% - Énfasis1 2 7" xfId="3125"/>
    <cellStyle name="60% - Énfasis1 2 7 2" xfId="3126"/>
    <cellStyle name="60% - Énfasis1 2 8" xfId="3127"/>
    <cellStyle name="60% - Énfasis1 3" xfId="3128"/>
    <cellStyle name="60% - Énfasis1 3 2" xfId="3129"/>
    <cellStyle name="60% - Énfasis1 3 2 2" xfId="3130"/>
    <cellStyle name="60% - Énfasis1 3 3" xfId="3131"/>
    <cellStyle name="60% - Énfasis1 4" xfId="3132"/>
    <cellStyle name="60% - Énfasis1 4 2" xfId="3133"/>
    <cellStyle name="60% - Énfasis1 4 2 2" xfId="3134"/>
    <cellStyle name="60% - Énfasis1 4 3" xfId="3135"/>
    <cellStyle name="60% - Énfasis1 5" xfId="3136"/>
    <cellStyle name="60% - Énfasis1 5 2" xfId="3137"/>
    <cellStyle name="60% - Énfasis1 6" xfId="3138"/>
    <cellStyle name="60% - Énfasis1 6 2" xfId="3139"/>
    <cellStyle name="60% - Énfasis1 7" xfId="3140"/>
    <cellStyle name="60% - Énfasis1 7 2" xfId="3141"/>
    <cellStyle name="60% - Énfasis1 8" xfId="3142"/>
    <cellStyle name="60% - Énfasis1 8 2" xfId="3143"/>
    <cellStyle name="60% - Énfasis1 9" xfId="3144"/>
    <cellStyle name="60% - Énfasis1 9 2" xfId="3145"/>
    <cellStyle name="60% - Énfasis2 2" xfId="3146"/>
    <cellStyle name="60% - Énfasis2 2 2" xfId="3147"/>
    <cellStyle name="60% - Énfasis2 2 2 2" xfId="3148"/>
    <cellStyle name="60% - Énfasis2 2 2 2 2" xfId="3149"/>
    <cellStyle name="60% - Énfasis2 2 2 3" xfId="3150"/>
    <cellStyle name="60% - Énfasis2 2 3" xfId="3151"/>
    <cellStyle name="60% - Énfasis2 2 3 2" xfId="3152"/>
    <cellStyle name="60% - Énfasis2 2 4" xfId="3153"/>
    <cellStyle name="60% - Énfasis2 2 4 2" xfId="3154"/>
    <cellStyle name="60% - Énfasis2 2 5" xfId="3155"/>
    <cellStyle name="60% - Énfasis2 2 5 2" xfId="3156"/>
    <cellStyle name="60% - Énfasis2 2 6" xfId="3157"/>
    <cellStyle name="60% - Énfasis2 2 6 2" xfId="3158"/>
    <cellStyle name="60% - Énfasis2 2 7" xfId="3159"/>
    <cellStyle name="60% - Énfasis2 2 7 2" xfId="3160"/>
    <cellStyle name="60% - Énfasis2 2 8" xfId="3161"/>
    <cellStyle name="60% - Énfasis2 3" xfId="3162"/>
    <cellStyle name="60% - Énfasis2 3 2" xfId="3163"/>
    <cellStyle name="60% - Énfasis2 3 2 2" xfId="3164"/>
    <cellStyle name="60% - Énfasis2 3 3" xfId="3165"/>
    <cellStyle name="60% - Énfasis2 4" xfId="3166"/>
    <cellStyle name="60% - Énfasis2 4 2" xfId="3167"/>
    <cellStyle name="60% - Énfasis2 4 2 2" xfId="3168"/>
    <cellStyle name="60% - Énfasis2 4 3" xfId="3169"/>
    <cellStyle name="60% - Énfasis2 5" xfId="3170"/>
    <cellStyle name="60% - Énfasis2 5 2" xfId="3171"/>
    <cellStyle name="60% - Énfasis2 6" xfId="3172"/>
    <cellStyle name="60% - Énfasis2 6 2" xfId="3173"/>
    <cellStyle name="60% - Énfasis2 7" xfId="3174"/>
    <cellStyle name="60% - Énfasis2 7 2" xfId="3175"/>
    <cellStyle name="60% - Énfasis2 8" xfId="3176"/>
    <cellStyle name="60% - Énfasis2 8 2" xfId="3177"/>
    <cellStyle name="60% - Énfasis2 9" xfId="3178"/>
    <cellStyle name="60% - Énfasis2 9 2" xfId="3179"/>
    <cellStyle name="60% - Énfasis3 2" xfId="3180"/>
    <cellStyle name="60% - Énfasis3 2 2" xfId="3181"/>
    <cellStyle name="60% - Énfasis3 2 2 2" xfId="3182"/>
    <cellStyle name="60% - Énfasis3 2 2 2 2" xfId="3183"/>
    <cellStyle name="60% - Énfasis3 2 2 3" xfId="3184"/>
    <cellStyle name="60% - Énfasis3 2 3" xfId="3185"/>
    <cellStyle name="60% - Énfasis3 2 3 2" xfId="3186"/>
    <cellStyle name="60% - Énfasis3 2 4" xfId="3187"/>
    <cellStyle name="60% - Énfasis3 2 4 2" xfId="3188"/>
    <cellStyle name="60% - Énfasis3 2 5" xfId="3189"/>
    <cellStyle name="60% - Énfasis3 2 5 2" xfId="3190"/>
    <cellStyle name="60% - Énfasis3 2 6" xfId="3191"/>
    <cellStyle name="60% - Énfasis3 2 6 2" xfId="3192"/>
    <cellStyle name="60% - Énfasis3 2 7" xfId="3193"/>
    <cellStyle name="60% - Énfasis3 2 7 2" xfId="3194"/>
    <cellStyle name="60% - Énfasis3 2 8" xfId="3195"/>
    <cellStyle name="60% - Énfasis3 3" xfId="3196"/>
    <cellStyle name="60% - Énfasis3 3 2" xfId="3197"/>
    <cellStyle name="60% - Énfasis3 3 2 2" xfId="3198"/>
    <cellStyle name="60% - Énfasis3 3 3" xfId="3199"/>
    <cellStyle name="60% - Énfasis3 4" xfId="3200"/>
    <cellStyle name="60% - Énfasis3 4 2" xfId="3201"/>
    <cellStyle name="60% - Énfasis3 4 2 2" xfId="3202"/>
    <cellStyle name="60% - Énfasis3 4 3" xfId="3203"/>
    <cellStyle name="60% - Énfasis3 5" xfId="3204"/>
    <cellStyle name="60% - Énfasis3 5 2" xfId="3205"/>
    <cellStyle name="60% - Énfasis3 6" xfId="3206"/>
    <cellStyle name="60% - Énfasis3 6 2" xfId="3207"/>
    <cellStyle name="60% - Énfasis3 7" xfId="3208"/>
    <cellStyle name="60% - Énfasis3 7 2" xfId="3209"/>
    <cellStyle name="60% - Énfasis3 8" xfId="3210"/>
    <cellStyle name="60% - Énfasis3 8 2" xfId="3211"/>
    <cellStyle name="60% - Énfasis3 9" xfId="3212"/>
    <cellStyle name="60% - Énfasis3 9 2" xfId="3213"/>
    <cellStyle name="60% - Énfasis4 2" xfId="3214"/>
    <cellStyle name="60% - Énfasis4 2 2" xfId="3215"/>
    <cellStyle name="60% - Énfasis4 2 2 2" xfId="3216"/>
    <cellStyle name="60% - Énfasis4 2 2 2 2" xfId="3217"/>
    <cellStyle name="60% - Énfasis4 2 2 3" xfId="3218"/>
    <cellStyle name="60% - Énfasis4 2 3" xfId="3219"/>
    <cellStyle name="60% - Énfasis4 2 3 2" xfId="3220"/>
    <cellStyle name="60% - Énfasis4 2 4" xfId="3221"/>
    <cellStyle name="60% - Énfasis4 2 4 2" xfId="3222"/>
    <cellStyle name="60% - Énfasis4 2 5" xfId="3223"/>
    <cellStyle name="60% - Énfasis4 2 5 2" xfId="3224"/>
    <cellStyle name="60% - Énfasis4 2 6" xfId="3225"/>
    <cellStyle name="60% - Énfasis4 2 6 2" xfId="3226"/>
    <cellStyle name="60% - Énfasis4 2 7" xfId="3227"/>
    <cellStyle name="60% - Énfasis4 2 7 2" xfId="3228"/>
    <cellStyle name="60% - Énfasis4 2 8" xfId="3229"/>
    <cellStyle name="60% - Énfasis4 3" xfId="3230"/>
    <cellStyle name="60% - Énfasis4 3 2" xfId="3231"/>
    <cellStyle name="60% - Énfasis4 3 2 2" xfId="3232"/>
    <cellStyle name="60% - Énfasis4 3 3" xfId="3233"/>
    <cellStyle name="60% - Énfasis4 4" xfId="3234"/>
    <cellStyle name="60% - Énfasis4 4 2" xfId="3235"/>
    <cellStyle name="60% - Énfasis4 4 2 2" xfId="3236"/>
    <cellStyle name="60% - Énfasis4 4 3" xfId="3237"/>
    <cellStyle name="60% - Énfasis4 5" xfId="3238"/>
    <cellStyle name="60% - Énfasis4 5 2" xfId="3239"/>
    <cellStyle name="60% - Énfasis4 6" xfId="3240"/>
    <cellStyle name="60% - Énfasis4 6 2" xfId="3241"/>
    <cellStyle name="60% - Énfasis4 7" xfId="3242"/>
    <cellStyle name="60% - Énfasis4 7 2" xfId="3243"/>
    <cellStyle name="60% - Énfasis4 8" xfId="3244"/>
    <cellStyle name="60% - Énfasis4 8 2" xfId="3245"/>
    <cellStyle name="60% - Énfasis4 9" xfId="3246"/>
    <cellStyle name="60% - Énfasis4 9 2" xfId="3247"/>
    <cellStyle name="60% - Énfasis5 2" xfId="3248"/>
    <cellStyle name="60% - Énfasis5 2 2" xfId="3249"/>
    <cellStyle name="60% - Énfasis5 2 2 2" xfId="3250"/>
    <cellStyle name="60% - Énfasis5 2 2 2 2" xfId="3251"/>
    <cellStyle name="60% - Énfasis5 2 2 3" xfId="3252"/>
    <cellStyle name="60% - Énfasis5 2 3" xfId="3253"/>
    <cellStyle name="60% - Énfasis5 2 3 2" xfId="3254"/>
    <cellStyle name="60% - Énfasis5 2 4" xfId="3255"/>
    <cellStyle name="60% - Énfasis5 2 4 2" xfId="3256"/>
    <cellStyle name="60% - Énfasis5 2 5" xfId="3257"/>
    <cellStyle name="60% - Énfasis5 2 5 2" xfId="3258"/>
    <cellStyle name="60% - Énfasis5 2 6" xfId="3259"/>
    <cellStyle name="60% - Énfasis5 2 6 2" xfId="3260"/>
    <cellStyle name="60% - Énfasis5 2 7" xfId="3261"/>
    <cellStyle name="60% - Énfasis5 2 7 2" xfId="3262"/>
    <cellStyle name="60% - Énfasis5 2 8" xfId="3263"/>
    <cellStyle name="60% - Énfasis5 3" xfId="3264"/>
    <cellStyle name="60% - Énfasis5 3 2" xfId="3265"/>
    <cellStyle name="60% - Énfasis5 3 2 2" xfId="3266"/>
    <cellStyle name="60% - Énfasis5 3 3" xfId="3267"/>
    <cellStyle name="60% - Énfasis5 4" xfId="3268"/>
    <cellStyle name="60% - Énfasis5 4 2" xfId="3269"/>
    <cellStyle name="60% - Énfasis5 4 2 2" xfId="3270"/>
    <cellStyle name="60% - Énfasis5 4 3" xfId="3271"/>
    <cellStyle name="60% - Énfasis5 5" xfId="3272"/>
    <cellStyle name="60% - Énfasis5 5 2" xfId="3273"/>
    <cellStyle name="60% - Énfasis5 6" xfId="3274"/>
    <cellStyle name="60% - Énfasis5 6 2" xfId="3275"/>
    <cellStyle name="60% - Énfasis5 7" xfId="3276"/>
    <cellStyle name="60% - Énfasis5 7 2" xfId="3277"/>
    <cellStyle name="60% - Énfasis5 8" xfId="3278"/>
    <cellStyle name="60% - Énfasis5 8 2" xfId="3279"/>
    <cellStyle name="60% - Énfasis5 9" xfId="3280"/>
    <cellStyle name="60% - Énfasis5 9 2" xfId="3281"/>
    <cellStyle name="60% - Énfasis6 2" xfId="3282"/>
    <cellStyle name="60% - Énfasis6 2 2" xfId="3283"/>
    <cellStyle name="60% - Énfasis6 2 2 2" xfId="3284"/>
    <cellStyle name="60% - Énfasis6 2 2 2 2" xfId="3285"/>
    <cellStyle name="60% - Énfasis6 2 2 3" xfId="3286"/>
    <cellStyle name="60% - Énfasis6 2 3" xfId="3287"/>
    <cellStyle name="60% - Énfasis6 2 3 2" xfId="3288"/>
    <cellStyle name="60% - Énfasis6 2 4" xfId="3289"/>
    <cellStyle name="60% - Énfasis6 2 4 2" xfId="3290"/>
    <cellStyle name="60% - Énfasis6 2 5" xfId="3291"/>
    <cellStyle name="60% - Énfasis6 2 5 2" xfId="3292"/>
    <cellStyle name="60% - Énfasis6 2 6" xfId="3293"/>
    <cellStyle name="60% - Énfasis6 2 6 2" xfId="3294"/>
    <cellStyle name="60% - Énfasis6 2 7" xfId="3295"/>
    <cellStyle name="60% - Énfasis6 2 7 2" xfId="3296"/>
    <cellStyle name="60% - Énfasis6 2 8" xfId="3297"/>
    <cellStyle name="60% - Énfasis6 3" xfId="3298"/>
    <cellStyle name="60% - Énfasis6 3 2" xfId="3299"/>
    <cellStyle name="60% - Énfasis6 3 2 2" xfId="3300"/>
    <cellStyle name="60% - Énfasis6 3 3" xfId="3301"/>
    <cellStyle name="60% - Énfasis6 4" xfId="3302"/>
    <cellStyle name="60% - Énfasis6 4 2" xfId="3303"/>
    <cellStyle name="60% - Énfasis6 4 2 2" xfId="3304"/>
    <cellStyle name="60% - Énfasis6 4 3" xfId="3305"/>
    <cellStyle name="60% - Énfasis6 5" xfId="3306"/>
    <cellStyle name="60% - Énfasis6 5 2" xfId="3307"/>
    <cellStyle name="60% - Énfasis6 6" xfId="3308"/>
    <cellStyle name="60% - Énfasis6 6 2" xfId="3309"/>
    <cellStyle name="60% - Énfasis6 7" xfId="3310"/>
    <cellStyle name="60% - Énfasis6 7 2" xfId="3311"/>
    <cellStyle name="60% - Énfasis6 8" xfId="3312"/>
    <cellStyle name="60% - Énfasis6 8 2" xfId="3313"/>
    <cellStyle name="60% - Énfasis6 9" xfId="3314"/>
    <cellStyle name="60% - Énfasis6 9 2" xfId="3315"/>
    <cellStyle name="Accent1" xfId="3316"/>
    <cellStyle name="Accent1 - 20%" xfId="3317"/>
    <cellStyle name="Accent1 - 20% 2" xfId="3318"/>
    <cellStyle name="Accent1 - 40%" xfId="3319"/>
    <cellStyle name="Accent1 - 40% 2" xfId="3320"/>
    <cellStyle name="Accent1 - 60%" xfId="3321"/>
    <cellStyle name="Accent1 2" xfId="3322"/>
    <cellStyle name="Accent1 2 2" xfId="3323"/>
    <cellStyle name="Accent1 3" xfId="3324"/>
    <cellStyle name="Accent2" xfId="3325"/>
    <cellStyle name="Accent2 - 20%" xfId="3326"/>
    <cellStyle name="Accent2 - 20% 2" xfId="3327"/>
    <cellStyle name="Accent2 - 40%" xfId="3328"/>
    <cellStyle name="Accent2 - 40% 2" xfId="3329"/>
    <cellStyle name="Accent2 - 60%" xfId="3330"/>
    <cellStyle name="Accent2 2" xfId="3331"/>
    <cellStyle name="Accent2 2 2" xfId="3332"/>
    <cellStyle name="Accent2 3" xfId="3333"/>
    <cellStyle name="Accent3" xfId="3334"/>
    <cellStyle name="Accent3 - 20%" xfId="3335"/>
    <cellStyle name="Accent3 - 20% 2" xfId="3336"/>
    <cellStyle name="Accent3 - 40%" xfId="3337"/>
    <cellStyle name="Accent3 - 40% 2" xfId="3338"/>
    <cellStyle name="Accent3 - 60%" xfId="3339"/>
    <cellStyle name="Accent3 2" xfId="3340"/>
    <cellStyle name="Accent3 2 2" xfId="3341"/>
    <cellStyle name="Accent3 3" xfId="3342"/>
    <cellStyle name="Accent4" xfId="3343"/>
    <cellStyle name="Accent4 - 20%" xfId="3344"/>
    <cellStyle name="Accent4 - 20% 2" xfId="3345"/>
    <cellStyle name="Accent4 - 40%" xfId="3346"/>
    <cellStyle name="Accent4 - 40% 2" xfId="3347"/>
    <cellStyle name="Accent4 - 60%" xfId="3348"/>
    <cellStyle name="Accent4 2" xfId="3349"/>
    <cellStyle name="Accent4 2 2" xfId="3350"/>
    <cellStyle name="Accent4 3" xfId="3351"/>
    <cellStyle name="Accent5" xfId="3352"/>
    <cellStyle name="Accent5 - 20%" xfId="3353"/>
    <cellStyle name="Accent5 - 20% 2" xfId="3354"/>
    <cellStyle name="Accent5 - 40%" xfId="3355"/>
    <cellStyle name="Accent5 - 40% 2" xfId="3356"/>
    <cellStyle name="Accent5 - 60%" xfId="3357"/>
    <cellStyle name="Accent5 2" xfId="3358"/>
    <cellStyle name="Accent5 2 2" xfId="3359"/>
    <cellStyle name="Accent5 3" xfId="3360"/>
    <cellStyle name="Accent6" xfId="3361"/>
    <cellStyle name="Accent6 - 20%" xfId="3362"/>
    <cellStyle name="Accent6 - 20% 2" xfId="3363"/>
    <cellStyle name="Accent6 - 40%" xfId="3364"/>
    <cellStyle name="Accent6 - 40% 2" xfId="3365"/>
    <cellStyle name="Accent6 - 60%" xfId="3366"/>
    <cellStyle name="Accent6 2" xfId="3367"/>
    <cellStyle name="Accent6 2 2" xfId="3368"/>
    <cellStyle name="Accent6 3" xfId="3369"/>
    <cellStyle name="Actual Date" xfId="3370"/>
    <cellStyle name="Actual Date 2" xfId="3371"/>
    <cellStyle name="Actual Date 2 10" xfId="3372"/>
    <cellStyle name="Actual Date 2 11" xfId="3373"/>
    <cellStyle name="Actual Date 2 12" xfId="3374"/>
    <cellStyle name="Actual Date 2 2" xfId="3375"/>
    <cellStyle name="Actual Date 2 3" xfId="3376"/>
    <cellStyle name="Actual Date 2 4" xfId="3377"/>
    <cellStyle name="Actual Date 2 5" xfId="3378"/>
    <cellStyle name="Actual Date 2 6" xfId="3379"/>
    <cellStyle name="Actual Date 2 7" xfId="3380"/>
    <cellStyle name="Actual Date 2 8" xfId="3381"/>
    <cellStyle name="Actual Date 2 9" xfId="3382"/>
    <cellStyle name="Actual Date 3" xfId="3383"/>
    <cellStyle name="Actual Date 3 10" xfId="3384"/>
    <cellStyle name="Actual Date 3 11" xfId="3385"/>
    <cellStyle name="Actual Date 3 12" xfId="3386"/>
    <cellStyle name="Actual Date 3 2" xfId="3387"/>
    <cellStyle name="Actual Date 3 3" xfId="3388"/>
    <cellStyle name="Actual Date 3 4" xfId="3389"/>
    <cellStyle name="Actual Date 3 5" xfId="3390"/>
    <cellStyle name="Actual Date 3 6" xfId="3391"/>
    <cellStyle name="Actual Date 3 7" xfId="3392"/>
    <cellStyle name="Actual Date 3 8" xfId="3393"/>
    <cellStyle name="Actual Date 3 9" xfId="3394"/>
    <cellStyle name="Actual Date 4" xfId="3395"/>
    <cellStyle name="Actual Date 4 10" xfId="3396"/>
    <cellStyle name="Actual Date 4 11" xfId="3397"/>
    <cellStyle name="Actual Date 4 12" xfId="3398"/>
    <cellStyle name="Actual Date 4 2" xfId="3399"/>
    <cellStyle name="Actual Date 4 3" xfId="3400"/>
    <cellStyle name="Actual Date 4 4" xfId="3401"/>
    <cellStyle name="Actual Date 4 5" xfId="3402"/>
    <cellStyle name="Actual Date 4 6" xfId="3403"/>
    <cellStyle name="Actual Date 4 7" xfId="3404"/>
    <cellStyle name="Actual Date 4 8" xfId="3405"/>
    <cellStyle name="Actual Date 4 9" xfId="3406"/>
    <cellStyle name="Actual Date 5" xfId="3407"/>
    <cellStyle name="Actual Date 5 10" xfId="3408"/>
    <cellStyle name="Actual Date 5 11" xfId="3409"/>
    <cellStyle name="Actual Date 5 12" xfId="3410"/>
    <cellStyle name="Actual Date 5 2" xfId="3411"/>
    <cellStyle name="Actual Date 5 3" xfId="3412"/>
    <cellStyle name="Actual Date 5 4" xfId="3413"/>
    <cellStyle name="Actual Date 5 5" xfId="3414"/>
    <cellStyle name="Actual Date 5 6" xfId="3415"/>
    <cellStyle name="Actual Date 5 7" xfId="3416"/>
    <cellStyle name="Actual Date 5 8" xfId="3417"/>
    <cellStyle name="Actual Date 5 9" xfId="3418"/>
    <cellStyle name="Actual Date 6" xfId="3419"/>
    <cellStyle name="Actual Date 6 10" xfId="3420"/>
    <cellStyle name="Actual Date 6 11" xfId="3421"/>
    <cellStyle name="Actual Date 6 12" xfId="3422"/>
    <cellStyle name="Actual Date 6 2" xfId="3423"/>
    <cellStyle name="Actual Date 6 3" xfId="3424"/>
    <cellStyle name="Actual Date 6 4" xfId="3425"/>
    <cellStyle name="Actual Date 6 5" xfId="3426"/>
    <cellStyle name="Actual Date 6 6" xfId="3427"/>
    <cellStyle name="Actual Date 6 7" xfId="3428"/>
    <cellStyle name="Actual Date 6 8" xfId="3429"/>
    <cellStyle name="Actual Date 6 9" xfId="3430"/>
    <cellStyle name="Actual Date 7" xfId="3431"/>
    <cellStyle name="Actual Date 8" xfId="3432"/>
    <cellStyle name="Bad" xfId="3433"/>
    <cellStyle name="Bad 2" xfId="3434"/>
    <cellStyle name="Bad 2 2" xfId="3435"/>
    <cellStyle name="Bad 3" xfId="3436"/>
    <cellStyle name="base paren" xfId="3437"/>
    <cellStyle name="Buena 2" xfId="3438"/>
    <cellStyle name="Buena 2 2" xfId="3439"/>
    <cellStyle name="Buena 2 2 2" xfId="3440"/>
    <cellStyle name="Buena 2 2 2 2" xfId="3441"/>
    <cellStyle name="Buena 2 2 3" xfId="3442"/>
    <cellStyle name="Buena 2 3" xfId="3443"/>
    <cellStyle name="Buena 2 3 2" xfId="3444"/>
    <cellStyle name="Buena 2 4" xfId="3445"/>
    <cellStyle name="Buena 2 4 2" xfId="3446"/>
    <cellStyle name="Buena 2 5" xfId="3447"/>
    <cellStyle name="Buena 2 5 2" xfId="3448"/>
    <cellStyle name="Buena 2 6" xfId="3449"/>
    <cellStyle name="Buena 2 6 2" xfId="3450"/>
    <cellStyle name="Buena 2 7" xfId="3451"/>
    <cellStyle name="Buena 2 7 2" xfId="3452"/>
    <cellStyle name="Buena 2 8" xfId="3453"/>
    <cellStyle name="Buena 3" xfId="3454"/>
    <cellStyle name="Buena 3 2" xfId="3455"/>
    <cellStyle name="Buena 3 2 2" xfId="3456"/>
    <cellStyle name="Buena 3 3" xfId="3457"/>
    <cellStyle name="Buena 4" xfId="3458"/>
    <cellStyle name="Buena 4 2" xfId="3459"/>
    <cellStyle name="Buena 4 2 2" xfId="3460"/>
    <cellStyle name="Buena 4 3" xfId="3461"/>
    <cellStyle name="Buena 5" xfId="3462"/>
    <cellStyle name="Buena 5 2" xfId="3463"/>
    <cellStyle name="Buena 6" xfId="3464"/>
    <cellStyle name="Buena 6 2" xfId="3465"/>
    <cellStyle name="Buena 7" xfId="3466"/>
    <cellStyle name="Buena 7 2" xfId="3467"/>
    <cellStyle name="Buena 8" xfId="3468"/>
    <cellStyle name="Buena 8 2" xfId="3469"/>
    <cellStyle name="Buena 9" xfId="3470"/>
    <cellStyle name="Buena 9 2" xfId="3471"/>
    <cellStyle name="Calculation" xfId="3472"/>
    <cellStyle name="Calculation 2" xfId="3473"/>
    <cellStyle name="Calculation 2 2" xfId="3474"/>
    <cellStyle name="Calculation 3" xfId="3475"/>
    <cellStyle name="Cálculo 2" xfId="3476"/>
    <cellStyle name="Cálculo 2 2" xfId="3477"/>
    <cellStyle name="Cálculo 2 2 2" xfId="3478"/>
    <cellStyle name="Cálculo 2 2 2 2" xfId="3479"/>
    <cellStyle name="Cálculo 2 2 3" xfId="3480"/>
    <cellStyle name="Cálculo 2 3" xfId="3481"/>
    <cellStyle name="Cálculo 2 3 2" xfId="3482"/>
    <cellStyle name="Cálculo 2 4" xfId="3483"/>
    <cellStyle name="Cálculo 2 4 2" xfId="3484"/>
    <cellStyle name="Cálculo 2 5" xfId="3485"/>
    <cellStyle name="Cálculo 2 5 2" xfId="3486"/>
    <cellStyle name="Cálculo 2 6" xfId="3487"/>
    <cellStyle name="Cálculo 2 6 2" xfId="3488"/>
    <cellStyle name="Cálculo 2 7" xfId="3489"/>
    <cellStyle name="Cálculo 2 7 2" xfId="3490"/>
    <cellStyle name="Cálculo 2 8" xfId="3491"/>
    <cellStyle name="Cálculo 3" xfId="3492"/>
    <cellStyle name="Cálculo 3 2" xfId="3493"/>
    <cellStyle name="Cálculo 3 2 2" xfId="3494"/>
    <cellStyle name="Cálculo 3 3" xfId="3495"/>
    <cellStyle name="Cálculo 4" xfId="3496"/>
    <cellStyle name="Cálculo 4 2" xfId="3497"/>
    <cellStyle name="Cálculo 4 2 2" xfId="3498"/>
    <cellStyle name="Cálculo 4 3" xfId="3499"/>
    <cellStyle name="Cálculo 5" xfId="3500"/>
    <cellStyle name="Cálculo 5 2" xfId="3501"/>
    <cellStyle name="Cálculo 6" xfId="3502"/>
    <cellStyle name="Cálculo 6 2" xfId="3503"/>
    <cellStyle name="Cálculo 7" xfId="3504"/>
    <cellStyle name="Cálculo 7 2" xfId="3505"/>
    <cellStyle name="Cálculo 8" xfId="3506"/>
    <cellStyle name="Cálculo 8 2" xfId="3507"/>
    <cellStyle name="Cálculo 9" xfId="3508"/>
    <cellStyle name="Cálculo 9 2" xfId="3509"/>
    <cellStyle name="Celda de comprobación 2" xfId="3510"/>
    <cellStyle name="Celda de comprobación 2 2" xfId="3511"/>
    <cellStyle name="Celda de comprobación 2 2 2" xfId="3512"/>
    <cellStyle name="Celda de comprobación 2 2 2 2" xfId="3513"/>
    <cellStyle name="Celda de comprobación 2 2 3" xfId="3514"/>
    <cellStyle name="Celda de comprobación 2 3" xfId="3515"/>
    <cellStyle name="Celda de comprobación 2 3 2" xfId="3516"/>
    <cellStyle name="Celda de comprobación 2 4" xfId="3517"/>
    <cellStyle name="Celda de comprobación 2 4 2" xfId="3518"/>
    <cellStyle name="Celda de comprobación 2 5" xfId="3519"/>
    <cellStyle name="Celda de comprobación 2 5 2" xfId="3520"/>
    <cellStyle name="Celda de comprobación 2 6" xfId="3521"/>
    <cellStyle name="Celda de comprobación 2 6 2" xfId="3522"/>
    <cellStyle name="Celda de comprobación 2 7" xfId="3523"/>
    <cellStyle name="Celda de comprobación 2 7 2" xfId="3524"/>
    <cellStyle name="Celda de comprobación 2 8" xfId="3525"/>
    <cellStyle name="Celda de comprobación 3" xfId="3526"/>
    <cellStyle name="Celda de comprobación 3 2" xfId="3527"/>
    <cellStyle name="Celda de comprobación 3 2 2" xfId="3528"/>
    <cellStyle name="Celda de comprobación 3 3" xfId="3529"/>
    <cellStyle name="Celda de comprobación 4" xfId="3530"/>
    <cellStyle name="Celda de comprobación 4 2" xfId="3531"/>
    <cellStyle name="Celda de comprobación 4 2 2" xfId="3532"/>
    <cellStyle name="Celda de comprobación 4 3" xfId="3533"/>
    <cellStyle name="Celda de comprobación 5" xfId="3534"/>
    <cellStyle name="Celda de comprobación 5 2" xfId="3535"/>
    <cellStyle name="Celda de comprobación 6" xfId="3536"/>
    <cellStyle name="Celda de comprobación 6 2" xfId="3537"/>
    <cellStyle name="Celda de comprobación 7" xfId="3538"/>
    <cellStyle name="Celda de comprobación 7 2" xfId="3539"/>
    <cellStyle name="Celda de comprobación 8" xfId="3540"/>
    <cellStyle name="Celda de comprobación 8 2" xfId="3541"/>
    <cellStyle name="Celda de comprobación 9" xfId="3542"/>
    <cellStyle name="Celda de comprobación 9 2" xfId="3543"/>
    <cellStyle name="Celda vinculada 2" xfId="3544"/>
    <cellStyle name="Celda vinculada 2 2" xfId="3545"/>
    <cellStyle name="Celda vinculada 2 2 2" xfId="3546"/>
    <cellStyle name="Celda vinculada 2 2 2 2" xfId="3547"/>
    <cellStyle name="Celda vinculada 2 2 3" xfId="3548"/>
    <cellStyle name="Celda vinculada 2 3" xfId="3549"/>
    <cellStyle name="Celda vinculada 2 3 2" xfId="3550"/>
    <cellStyle name="Celda vinculada 2 4" xfId="3551"/>
    <cellStyle name="Celda vinculada 2 4 2" xfId="3552"/>
    <cellStyle name="Celda vinculada 2 5" xfId="3553"/>
    <cellStyle name="Celda vinculada 2 5 2" xfId="3554"/>
    <cellStyle name="Celda vinculada 2 6" xfId="3555"/>
    <cellStyle name="Celda vinculada 2 6 2" xfId="3556"/>
    <cellStyle name="Celda vinculada 2 7" xfId="3557"/>
    <cellStyle name="Celda vinculada 2 7 2" xfId="3558"/>
    <cellStyle name="Celda vinculada 2 8" xfId="3559"/>
    <cellStyle name="Celda vinculada 3" xfId="3560"/>
    <cellStyle name="Celda vinculada 3 2" xfId="3561"/>
    <cellStyle name="Celda vinculada 3 2 2" xfId="3562"/>
    <cellStyle name="Celda vinculada 3 3" xfId="3563"/>
    <cellStyle name="Celda vinculada 4" xfId="3564"/>
    <cellStyle name="Celda vinculada 4 2" xfId="3565"/>
    <cellStyle name="Celda vinculada 4 2 2" xfId="3566"/>
    <cellStyle name="Celda vinculada 4 3" xfId="3567"/>
    <cellStyle name="Celda vinculada 5" xfId="3568"/>
    <cellStyle name="Celda vinculada 5 2" xfId="3569"/>
    <cellStyle name="Celda vinculada 6" xfId="3570"/>
    <cellStyle name="Celda vinculada 6 2" xfId="3571"/>
    <cellStyle name="Celda vinculada 7" xfId="3572"/>
    <cellStyle name="Celda vinculada 7 2" xfId="3573"/>
    <cellStyle name="Celda vinculada 8" xfId="3574"/>
    <cellStyle name="Celda vinculada 8 2" xfId="3575"/>
    <cellStyle name="Celda vinculada 9" xfId="3576"/>
    <cellStyle name="Celda vinculada 9 2" xfId="3577"/>
    <cellStyle name="Centered Heading" xfId="3578"/>
    <cellStyle name="Centered Heading 2" xfId="3579"/>
    <cellStyle name="Check Cell" xfId="3580"/>
    <cellStyle name="Check Cell 2" xfId="3581"/>
    <cellStyle name="Check Cell 2 2" xfId="3582"/>
    <cellStyle name="Check Cell 3" xfId="3583"/>
    <cellStyle name="Comma  - Style1" xfId="3584"/>
    <cellStyle name="Comma  - Style1 2" xfId="3585"/>
    <cellStyle name="Comma 2" xfId="3586"/>
    <cellStyle name="Comma 3" xfId="3587"/>
    <cellStyle name="Comma0" xfId="3588"/>
    <cellStyle name="Company Name" xfId="3589"/>
    <cellStyle name="Company Name 2" xfId="3590"/>
    <cellStyle name="Currency [$0]" xfId="3591"/>
    <cellStyle name="Currency [$0] 2" xfId="3592"/>
    <cellStyle name="Currency [$0] 3" xfId="3593"/>
    <cellStyle name="Currency [$0] 4" xfId="3594"/>
    <cellStyle name="Currency [$0] 5" xfId="3595"/>
    <cellStyle name="Dash" xfId="3596"/>
    <cellStyle name="Date" xfId="3597"/>
    <cellStyle name="Date 2" xfId="3598"/>
    <cellStyle name="Date 2 2" xfId="3599"/>
    <cellStyle name="Date 2 2 2" xfId="3600"/>
    <cellStyle name="Date 2 2 3" xfId="3601"/>
    <cellStyle name="Date 2 2 4" xfId="3602"/>
    <cellStyle name="Date 2 2 5" xfId="3603"/>
    <cellStyle name="Date 2 3" xfId="3604"/>
    <cellStyle name="Date 2 4" xfId="3605"/>
    <cellStyle name="Date 2 5" xfId="3606"/>
    <cellStyle name="Date 2 6" xfId="3607"/>
    <cellStyle name="Date 3" xfId="3608"/>
    <cellStyle name="Date 4" xfId="3609"/>
    <cellStyle name="Date 5" xfId="3610"/>
    <cellStyle name="Date 6" xfId="3611"/>
    <cellStyle name="Date 6 2" xfId="3612"/>
    <cellStyle name="Date 7" xfId="3613"/>
    <cellStyle name="Date 8" xfId="3614"/>
    <cellStyle name="Diseño" xfId="3615"/>
    <cellStyle name="Encabezado 4 2" xfId="3616"/>
    <cellStyle name="Encabezado 4 2 2" xfId="3617"/>
    <cellStyle name="Encabezado 4 2 2 2" xfId="3618"/>
    <cellStyle name="Encabezado 4 2 2 2 2" xfId="3619"/>
    <cellStyle name="Encabezado 4 2 2 3" xfId="3620"/>
    <cellStyle name="Encabezado 4 2 3" xfId="3621"/>
    <cellStyle name="Encabezado 4 2 3 2" xfId="3622"/>
    <cellStyle name="Encabezado 4 2 4" xfId="3623"/>
    <cellStyle name="Encabezado 4 2 4 2" xfId="3624"/>
    <cellStyle name="Encabezado 4 2 5" xfId="3625"/>
    <cellStyle name="Encabezado 4 2 5 2" xfId="3626"/>
    <cellStyle name="Encabezado 4 2 6" xfId="3627"/>
    <cellStyle name="Encabezado 4 2 6 2" xfId="3628"/>
    <cellStyle name="Encabezado 4 2 7" xfId="3629"/>
    <cellStyle name="Encabezado 4 2 7 2" xfId="3630"/>
    <cellStyle name="Encabezado 4 2 8" xfId="3631"/>
    <cellStyle name="Encabezado 4 3" xfId="3632"/>
    <cellStyle name="Encabezado 4 3 2" xfId="3633"/>
    <cellStyle name="Encabezado 4 3 2 2" xfId="3634"/>
    <cellStyle name="Encabezado 4 3 3" xfId="3635"/>
    <cellStyle name="Encabezado 4 4" xfId="3636"/>
    <cellStyle name="Encabezado 4 4 2" xfId="3637"/>
    <cellStyle name="Encabezado 4 4 2 2" xfId="3638"/>
    <cellStyle name="Encabezado 4 4 3" xfId="3639"/>
    <cellStyle name="Encabezado 4 5" xfId="3640"/>
    <cellStyle name="Encabezado 4 5 2" xfId="3641"/>
    <cellStyle name="Encabezado 4 6" xfId="3642"/>
    <cellStyle name="Encabezado 4 6 2" xfId="3643"/>
    <cellStyle name="Encabezado 4 7" xfId="3644"/>
    <cellStyle name="Encabezado 4 7 2" xfId="3645"/>
    <cellStyle name="Encabezado 4 8" xfId="3646"/>
    <cellStyle name="Encabezado 4 8 2" xfId="3647"/>
    <cellStyle name="Encabezado 4 9" xfId="3648"/>
    <cellStyle name="Encabezado 4 9 2" xfId="3649"/>
    <cellStyle name="Énfasis1 2" xfId="3650"/>
    <cellStyle name="Énfasis1 2 2" xfId="3651"/>
    <cellStyle name="Énfasis1 2 2 2" xfId="3652"/>
    <cellStyle name="Énfasis1 2 2 2 2" xfId="3653"/>
    <cellStyle name="Énfasis1 2 2 3" xfId="3654"/>
    <cellStyle name="Énfasis1 2 3" xfId="3655"/>
    <cellStyle name="Énfasis1 2 3 2" xfId="3656"/>
    <cellStyle name="Énfasis1 2 4" xfId="3657"/>
    <cellStyle name="Énfasis1 2 4 2" xfId="3658"/>
    <cellStyle name="Énfasis1 2 5" xfId="3659"/>
    <cellStyle name="Énfasis1 2 5 2" xfId="3660"/>
    <cellStyle name="Énfasis1 2 6" xfId="3661"/>
    <cellStyle name="Énfasis1 2 6 2" xfId="3662"/>
    <cellStyle name="Énfasis1 2 7" xfId="3663"/>
    <cellStyle name="Énfasis1 2 7 2" xfId="3664"/>
    <cellStyle name="Énfasis1 2 8" xfId="3665"/>
    <cellStyle name="Énfasis1 3" xfId="3666"/>
    <cellStyle name="Énfasis1 3 2" xfId="3667"/>
    <cellStyle name="Énfasis1 3 2 2" xfId="3668"/>
    <cellStyle name="Énfasis1 3 3" xfId="3669"/>
    <cellStyle name="Énfasis1 4" xfId="3670"/>
    <cellStyle name="Énfasis1 4 2" xfId="3671"/>
    <cellStyle name="Énfasis1 4 2 2" xfId="3672"/>
    <cellStyle name="Énfasis1 4 3" xfId="3673"/>
    <cellStyle name="Énfasis1 5" xfId="3674"/>
    <cellStyle name="Énfasis1 5 2" xfId="3675"/>
    <cellStyle name="Énfasis1 6" xfId="3676"/>
    <cellStyle name="Énfasis1 6 2" xfId="3677"/>
    <cellStyle name="Énfasis1 7" xfId="3678"/>
    <cellStyle name="Énfasis1 7 2" xfId="3679"/>
    <cellStyle name="Énfasis1 8" xfId="3680"/>
    <cellStyle name="Énfasis1 8 2" xfId="3681"/>
    <cellStyle name="Énfasis1 9" xfId="3682"/>
    <cellStyle name="Énfasis1 9 2" xfId="3683"/>
    <cellStyle name="Énfasis2 2" xfId="3684"/>
    <cellStyle name="Énfasis2 2 2" xfId="3685"/>
    <cellStyle name="Énfasis2 2 2 2" xfId="3686"/>
    <cellStyle name="Énfasis2 2 2 2 2" xfId="3687"/>
    <cellStyle name="Énfasis2 2 2 3" xfId="3688"/>
    <cellStyle name="Énfasis2 2 3" xfId="3689"/>
    <cellStyle name="Énfasis2 2 3 2" xfId="3690"/>
    <cellStyle name="Énfasis2 2 4" xfId="3691"/>
    <cellStyle name="Énfasis2 2 4 2" xfId="3692"/>
    <cellStyle name="Énfasis2 2 5" xfId="3693"/>
    <cellStyle name="Énfasis2 2 5 2" xfId="3694"/>
    <cellStyle name="Énfasis2 2 6" xfId="3695"/>
    <cellStyle name="Énfasis2 2 6 2" xfId="3696"/>
    <cellStyle name="Énfasis2 2 7" xfId="3697"/>
    <cellStyle name="Énfasis2 2 7 2" xfId="3698"/>
    <cellStyle name="Énfasis2 2 8" xfId="3699"/>
    <cellStyle name="Énfasis2 3" xfId="3700"/>
    <cellStyle name="Énfasis2 3 2" xfId="3701"/>
    <cellStyle name="Énfasis2 3 2 2" xfId="3702"/>
    <cellStyle name="Énfasis2 3 3" xfId="3703"/>
    <cellStyle name="Énfasis2 4" xfId="3704"/>
    <cellStyle name="Énfasis2 4 2" xfId="3705"/>
    <cellStyle name="Énfasis2 4 2 2" xfId="3706"/>
    <cellStyle name="Énfasis2 4 3" xfId="3707"/>
    <cellStyle name="Énfasis2 5" xfId="3708"/>
    <cellStyle name="Énfasis2 5 2" xfId="3709"/>
    <cellStyle name="Énfasis2 6" xfId="3710"/>
    <cellStyle name="Énfasis2 6 2" xfId="3711"/>
    <cellStyle name="Énfasis2 7" xfId="3712"/>
    <cellStyle name="Énfasis2 7 2" xfId="3713"/>
    <cellStyle name="Énfasis2 8" xfId="3714"/>
    <cellStyle name="Énfasis2 8 2" xfId="3715"/>
    <cellStyle name="Énfasis2 9" xfId="3716"/>
    <cellStyle name="Énfasis2 9 2" xfId="3717"/>
    <cellStyle name="Énfasis3 2" xfId="3718"/>
    <cellStyle name="Énfasis3 2 2" xfId="3719"/>
    <cellStyle name="Énfasis3 2 2 2" xfId="3720"/>
    <cellStyle name="Énfasis3 2 2 2 2" xfId="3721"/>
    <cellStyle name="Énfasis3 2 2 3" xfId="3722"/>
    <cellStyle name="Énfasis3 2 3" xfId="3723"/>
    <cellStyle name="Énfasis3 2 3 2" xfId="3724"/>
    <cellStyle name="Énfasis3 2 4" xfId="3725"/>
    <cellStyle name="Énfasis3 2 4 2" xfId="3726"/>
    <cellStyle name="Énfasis3 2 5" xfId="3727"/>
    <cellStyle name="Énfasis3 2 5 2" xfId="3728"/>
    <cellStyle name="Énfasis3 2 6" xfId="3729"/>
    <cellStyle name="Énfasis3 2 6 2" xfId="3730"/>
    <cellStyle name="Énfasis3 2 7" xfId="3731"/>
    <cellStyle name="Énfasis3 2 7 2" xfId="3732"/>
    <cellStyle name="Énfasis3 2 8" xfId="3733"/>
    <cellStyle name="Énfasis3 3" xfId="3734"/>
    <cellStyle name="Énfasis3 3 2" xfId="3735"/>
    <cellStyle name="Énfasis3 3 2 2" xfId="3736"/>
    <cellStyle name="Énfasis3 3 3" xfId="3737"/>
    <cellStyle name="Énfasis3 4" xfId="3738"/>
    <cellStyle name="Énfasis3 4 2" xfId="3739"/>
    <cellStyle name="Énfasis3 4 2 2" xfId="3740"/>
    <cellStyle name="Énfasis3 4 3" xfId="3741"/>
    <cellStyle name="Énfasis3 5" xfId="3742"/>
    <cellStyle name="Énfasis3 5 2" xfId="3743"/>
    <cellStyle name="Énfasis3 6" xfId="3744"/>
    <cellStyle name="Énfasis3 6 2" xfId="3745"/>
    <cellStyle name="Énfasis3 7" xfId="3746"/>
    <cellStyle name="Énfasis3 7 2" xfId="3747"/>
    <cellStyle name="Énfasis3 8" xfId="3748"/>
    <cellStyle name="Énfasis3 8 2" xfId="3749"/>
    <cellStyle name="Énfasis3 9" xfId="3750"/>
    <cellStyle name="Énfasis3 9 2" xfId="3751"/>
    <cellStyle name="Énfasis4 2" xfId="3752"/>
    <cellStyle name="Énfasis4 2 2" xfId="3753"/>
    <cellStyle name="Énfasis4 2 2 2" xfId="3754"/>
    <cellStyle name="Énfasis4 2 2 2 2" xfId="3755"/>
    <cellStyle name="Énfasis4 2 2 3" xfId="3756"/>
    <cellStyle name="Énfasis4 2 3" xfId="3757"/>
    <cellStyle name="Énfasis4 2 3 2" xfId="3758"/>
    <cellStyle name="Énfasis4 2 4" xfId="3759"/>
    <cellStyle name="Énfasis4 2 4 2" xfId="3760"/>
    <cellStyle name="Énfasis4 2 5" xfId="3761"/>
    <cellStyle name="Énfasis4 2 5 2" xfId="3762"/>
    <cellStyle name="Énfasis4 2 6" xfId="3763"/>
    <cellStyle name="Énfasis4 2 6 2" xfId="3764"/>
    <cellStyle name="Énfasis4 2 7" xfId="3765"/>
    <cellStyle name="Énfasis4 2 7 2" xfId="3766"/>
    <cellStyle name="Énfasis4 2 8" xfId="3767"/>
    <cellStyle name="Énfasis4 3" xfId="3768"/>
    <cellStyle name="Énfasis4 3 2" xfId="3769"/>
    <cellStyle name="Énfasis4 3 2 2" xfId="3770"/>
    <cellStyle name="Énfasis4 3 3" xfId="3771"/>
    <cellStyle name="Énfasis4 4" xfId="3772"/>
    <cellStyle name="Énfasis4 4 2" xfId="3773"/>
    <cellStyle name="Énfasis4 4 2 2" xfId="3774"/>
    <cellStyle name="Énfasis4 4 3" xfId="3775"/>
    <cellStyle name="Énfasis4 5" xfId="3776"/>
    <cellStyle name="Énfasis4 5 2" xfId="3777"/>
    <cellStyle name="Énfasis4 6" xfId="3778"/>
    <cellStyle name="Énfasis4 6 2" xfId="3779"/>
    <cellStyle name="Énfasis4 7" xfId="3780"/>
    <cellStyle name="Énfasis4 7 2" xfId="3781"/>
    <cellStyle name="Énfasis4 8" xfId="3782"/>
    <cellStyle name="Énfasis4 8 2" xfId="3783"/>
    <cellStyle name="Énfasis4 9" xfId="3784"/>
    <cellStyle name="Énfasis4 9 2" xfId="3785"/>
    <cellStyle name="Énfasis5 2" xfId="3786"/>
    <cellStyle name="Énfasis5 2 2" xfId="3787"/>
    <cellStyle name="Énfasis5 2 2 2" xfId="3788"/>
    <cellStyle name="Énfasis5 2 2 2 2" xfId="3789"/>
    <cellStyle name="Énfasis5 2 2 3" xfId="3790"/>
    <cellStyle name="Énfasis5 2 3" xfId="3791"/>
    <cellStyle name="Énfasis5 2 3 2" xfId="3792"/>
    <cellStyle name="Énfasis5 2 4" xfId="3793"/>
    <cellStyle name="Énfasis5 2 4 2" xfId="3794"/>
    <cellStyle name="Énfasis5 2 5" xfId="3795"/>
    <cellStyle name="Énfasis5 2 5 2" xfId="3796"/>
    <cellStyle name="Énfasis5 2 6" xfId="3797"/>
    <cellStyle name="Énfasis5 2 6 2" xfId="3798"/>
    <cellStyle name="Énfasis5 2 7" xfId="3799"/>
    <cellStyle name="Énfasis5 2 7 2" xfId="3800"/>
    <cellStyle name="Énfasis5 2 8" xfId="3801"/>
    <cellStyle name="Énfasis5 3" xfId="3802"/>
    <cellStyle name="Énfasis5 3 2" xfId="3803"/>
    <cellStyle name="Énfasis5 3 2 2" xfId="3804"/>
    <cellStyle name="Énfasis5 3 3" xfId="3805"/>
    <cellStyle name="Énfasis5 4" xfId="3806"/>
    <cellStyle name="Énfasis5 4 2" xfId="3807"/>
    <cellStyle name="Énfasis5 4 2 2" xfId="3808"/>
    <cellStyle name="Énfasis5 4 3" xfId="3809"/>
    <cellStyle name="Énfasis5 5" xfId="3810"/>
    <cellStyle name="Énfasis5 5 2" xfId="3811"/>
    <cellStyle name="Énfasis5 6" xfId="3812"/>
    <cellStyle name="Énfasis5 6 2" xfId="3813"/>
    <cellStyle name="Énfasis5 7" xfId="3814"/>
    <cellStyle name="Énfasis5 7 2" xfId="3815"/>
    <cellStyle name="Énfasis5 8" xfId="3816"/>
    <cellStyle name="Énfasis5 8 2" xfId="3817"/>
    <cellStyle name="Énfasis5 9" xfId="3818"/>
    <cellStyle name="Énfasis5 9 2" xfId="3819"/>
    <cellStyle name="Énfasis6 2" xfId="3820"/>
    <cellStyle name="Énfasis6 2 2" xfId="3821"/>
    <cellStyle name="Énfasis6 2 2 2" xfId="3822"/>
    <cellStyle name="Énfasis6 2 2 2 2" xfId="3823"/>
    <cellStyle name="Énfasis6 2 2 3" xfId="3824"/>
    <cellStyle name="Énfasis6 2 3" xfId="3825"/>
    <cellStyle name="Énfasis6 2 3 2" xfId="3826"/>
    <cellStyle name="Énfasis6 2 4" xfId="3827"/>
    <cellStyle name="Énfasis6 2 4 2" xfId="3828"/>
    <cellStyle name="Énfasis6 2 5" xfId="3829"/>
    <cellStyle name="Énfasis6 2 5 2" xfId="3830"/>
    <cellStyle name="Énfasis6 2 6" xfId="3831"/>
    <cellStyle name="Énfasis6 2 6 2" xfId="3832"/>
    <cellStyle name="Énfasis6 2 7" xfId="3833"/>
    <cellStyle name="Énfasis6 2 7 2" xfId="3834"/>
    <cellStyle name="Énfasis6 2 8" xfId="3835"/>
    <cellStyle name="Énfasis6 3" xfId="3836"/>
    <cellStyle name="Énfasis6 3 2" xfId="3837"/>
    <cellStyle name="Énfasis6 3 2 2" xfId="3838"/>
    <cellStyle name="Énfasis6 3 3" xfId="3839"/>
    <cellStyle name="Énfasis6 4" xfId="3840"/>
    <cellStyle name="Énfasis6 4 2" xfId="3841"/>
    <cellStyle name="Énfasis6 4 2 2" xfId="3842"/>
    <cellStyle name="Énfasis6 4 3" xfId="3843"/>
    <cellStyle name="Énfasis6 5" xfId="3844"/>
    <cellStyle name="Énfasis6 5 2" xfId="3845"/>
    <cellStyle name="Énfasis6 6" xfId="3846"/>
    <cellStyle name="Énfasis6 6 2" xfId="3847"/>
    <cellStyle name="Énfasis6 7" xfId="3848"/>
    <cellStyle name="Énfasis6 7 2" xfId="3849"/>
    <cellStyle name="Énfasis6 8" xfId="3850"/>
    <cellStyle name="Énfasis6 8 2" xfId="3851"/>
    <cellStyle name="Énfasis6 9" xfId="3852"/>
    <cellStyle name="Énfasis6 9 2" xfId="3853"/>
    <cellStyle name="Entrada 2" xfId="3854"/>
    <cellStyle name="Entrada 2 2" xfId="3855"/>
    <cellStyle name="Entrada 2 2 2" xfId="3856"/>
    <cellStyle name="Entrada 2 2 2 2" xfId="3857"/>
    <cellStyle name="Entrada 2 2 3" xfId="3858"/>
    <cellStyle name="Entrada 2 3" xfId="3859"/>
    <cellStyle name="Entrada 2 3 2" xfId="3860"/>
    <cellStyle name="Entrada 2 4" xfId="3861"/>
    <cellStyle name="Entrada 2 4 2" xfId="3862"/>
    <cellStyle name="Entrada 2 5" xfId="3863"/>
    <cellStyle name="Entrada 2 5 2" xfId="3864"/>
    <cellStyle name="Entrada 2 6" xfId="3865"/>
    <cellStyle name="Entrada 2 6 2" xfId="3866"/>
    <cellStyle name="Entrada 2 7" xfId="3867"/>
    <cellStyle name="Entrada 2 7 2" xfId="3868"/>
    <cellStyle name="Entrada 2 8" xfId="3869"/>
    <cellStyle name="Entrada 3" xfId="3870"/>
    <cellStyle name="Entrada 3 2" xfId="3871"/>
    <cellStyle name="Entrada 3 2 2" xfId="3872"/>
    <cellStyle name="Entrada 3 3" xfId="3873"/>
    <cellStyle name="Entrada 4" xfId="3874"/>
    <cellStyle name="Entrada 4 2" xfId="3875"/>
    <cellStyle name="Entrada 4 2 2" xfId="3876"/>
    <cellStyle name="Entrada 4 3" xfId="3877"/>
    <cellStyle name="Entrada 5" xfId="3878"/>
    <cellStyle name="Entrada 5 2" xfId="3879"/>
    <cellStyle name="Entrada 6" xfId="3880"/>
    <cellStyle name="Entrada 6 2" xfId="3881"/>
    <cellStyle name="Entrada 7" xfId="3882"/>
    <cellStyle name="Entrada 7 2" xfId="3883"/>
    <cellStyle name="Entrada 8" xfId="3884"/>
    <cellStyle name="Entrada 8 2" xfId="3885"/>
    <cellStyle name="Entrada 9" xfId="3886"/>
    <cellStyle name="Entrada 9 2" xfId="3887"/>
    <cellStyle name="Estilo 1" xfId="3888"/>
    <cellStyle name="Estilo 1 2" xfId="3889"/>
    <cellStyle name="Estilo 1 3" xfId="3890"/>
    <cellStyle name="Estilo 1 4" xfId="3891"/>
    <cellStyle name="Euro" xfId="3892"/>
    <cellStyle name="Euro 10" xfId="3893"/>
    <cellStyle name="Euro 10 2" xfId="3894"/>
    <cellStyle name="Euro 10 2 2" xfId="3895"/>
    <cellStyle name="Euro 10 3" xfId="3896"/>
    <cellStyle name="Euro 10 3 2" xfId="3897"/>
    <cellStyle name="Euro 10 4" xfId="3898"/>
    <cellStyle name="Euro 10 4 2" xfId="3899"/>
    <cellStyle name="Euro 10 5" xfId="3900"/>
    <cellStyle name="Euro 10 5 2" xfId="3901"/>
    <cellStyle name="Euro 10 6" xfId="3902"/>
    <cellStyle name="Euro 11" xfId="3903"/>
    <cellStyle name="Euro 11 2" xfId="3904"/>
    <cellStyle name="Euro 11 2 2" xfId="3905"/>
    <cellStyle name="Euro 11 3" xfId="3906"/>
    <cellStyle name="Euro 11 3 2" xfId="3907"/>
    <cellStyle name="Euro 11 4" xfId="3908"/>
    <cellStyle name="Euro 11 4 2" xfId="3909"/>
    <cellStyle name="Euro 11 5" xfId="3910"/>
    <cellStyle name="Euro 11 5 2" xfId="3911"/>
    <cellStyle name="Euro 11 6" xfId="3912"/>
    <cellStyle name="Euro 12" xfId="3913"/>
    <cellStyle name="Euro 12 2" xfId="3914"/>
    <cellStyle name="Euro 12 2 2" xfId="3915"/>
    <cellStyle name="Euro 12 3" xfId="3916"/>
    <cellStyle name="Euro 12 3 2" xfId="3917"/>
    <cellStyle name="Euro 12 4" xfId="3918"/>
    <cellStyle name="Euro 12 4 2" xfId="3919"/>
    <cellStyle name="Euro 12 5" xfId="3920"/>
    <cellStyle name="Euro 12 5 2" xfId="3921"/>
    <cellStyle name="Euro 12 6" xfId="3922"/>
    <cellStyle name="Euro 13" xfId="3923"/>
    <cellStyle name="Euro 13 2" xfId="3924"/>
    <cellStyle name="Euro 13 2 2" xfId="3925"/>
    <cellStyle name="Euro 13 3" xfId="3926"/>
    <cellStyle name="Euro 13 3 2" xfId="3927"/>
    <cellStyle name="Euro 13 4" xfId="3928"/>
    <cellStyle name="Euro 13 4 2" xfId="3929"/>
    <cellStyle name="Euro 13 5" xfId="3930"/>
    <cellStyle name="Euro 13 5 2" xfId="3931"/>
    <cellStyle name="Euro 13 6" xfId="3932"/>
    <cellStyle name="Euro 14" xfId="3933"/>
    <cellStyle name="Euro 14 2" xfId="3934"/>
    <cellStyle name="Euro 14 2 2" xfId="3935"/>
    <cellStyle name="Euro 14 3" xfId="3936"/>
    <cellStyle name="Euro 14 3 2" xfId="3937"/>
    <cellStyle name="Euro 14 4" xfId="3938"/>
    <cellStyle name="Euro 14 4 2" xfId="3939"/>
    <cellStyle name="Euro 14 5" xfId="3940"/>
    <cellStyle name="Euro 14 5 2" xfId="3941"/>
    <cellStyle name="Euro 14 6" xfId="3942"/>
    <cellStyle name="Euro 15" xfId="3943"/>
    <cellStyle name="Euro 15 2" xfId="3944"/>
    <cellStyle name="Euro 15 2 2" xfId="3945"/>
    <cellStyle name="Euro 15 3" xfId="3946"/>
    <cellStyle name="Euro 15 3 2" xfId="3947"/>
    <cellStyle name="Euro 15 4" xfId="3948"/>
    <cellStyle name="Euro 15 4 2" xfId="3949"/>
    <cellStyle name="Euro 15 5" xfId="3950"/>
    <cellStyle name="Euro 15 5 2" xfId="3951"/>
    <cellStyle name="Euro 15 6" xfId="3952"/>
    <cellStyle name="Euro 16" xfId="3953"/>
    <cellStyle name="Euro 16 2" xfId="3954"/>
    <cellStyle name="Euro 16 2 2" xfId="3955"/>
    <cellStyle name="Euro 16 3" xfId="3956"/>
    <cellStyle name="Euro 16 3 2" xfId="3957"/>
    <cellStyle name="Euro 16 4" xfId="3958"/>
    <cellStyle name="Euro 16 4 2" xfId="3959"/>
    <cellStyle name="Euro 16 5" xfId="3960"/>
    <cellStyle name="Euro 16 5 2" xfId="3961"/>
    <cellStyle name="Euro 16 6" xfId="3962"/>
    <cellStyle name="Euro 17" xfId="3963"/>
    <cellStyle name="Euro 17 2" xfId="3964"/>
    <cellStyle name="Euro 17 2 2" xfId="3965"/>
    <cellStyle name="Euro 17 3" xfId="3966"/>
    <cellStyle name="Euro 17 3 2" xfId="3967"/>
    <cellStyle name="Euro 17 4" xfId="3968"/>
    <cellStyle name="Euro 17 4 2" xfId="3969"/>
    <cellStyle name="Euro 17 5" xfId="3970"/>
    <cellStyle name="Euro 17 5 2" xfId="3971"/>
    <cellStyle name="Euro 17 6" xfId="3972"/>
    <cellStyle name="Euro 18" xfId="3973"/>
    <cellStyle name="Euro 19" xfId="3974"/>
    <cellStyle name="Euro 2" xfId="3975"/>
    <cellStyle name="Euro 2 10" xfId="3976"/>
    <cellStyle name="Euro 2 10 2" xfId="3977"/>
    <cellStyle name="Euro 2 11" xfId="3978"/>
    <cellStyle name="Euro 2 11 2" xfId="3979"/>
    <cellStyle name="Euro 2 12" xfId="3980"/>
    <cellStyle name="Euro 2 12 2" xfId="3981"/>
    <cellStyle name="Euro 2 13" xfId="3982"/>
    <cellStyle name="Euro 2 13 2" xfId="3983"/>
    <cellStyle name="Euro 2 14" xfId="3984"/>
    <cellStyle name="Euro 2 14 2" xfId="3985"/>
    <cellStyle name="Euro 2 15" xfId="3986"/>
    <cellStyle name="Euro 2 15 2" xfId="3987"/>
    <cellStyle name="Euro 2 16" xfId="3988"/>
    <cellStyle name="Euro 2 16 2" xfId="3989"/>
    <cellStyle name="Euro 2 17" xfId="3990"/>
    <cellStyle name="Euro 2 17 2" xfId="3991"/>
    <cellStyle name="Euro 2 18" xfId="3992"/>
    <cellStyle name="Euro 2 18 2" xfId="3993"/>
    <cellStyle name="Euro 2 19" xfId="3994"/>
    <cellStyle name="Euro 2 19 2" xfId="3995"/>
    <cellStyle name="Euro 2 2" xfId="3996"/>
    <cellStyle name="Euro 2 2 10" xfId="3997"/>
    <cellStyle name="Euro 2 2 10 2" xfId="3998"/>
    <cellStyle name="Euro 2 2 11" xfId="3999"/>
    <cellStyle name="Euro 2 2 11 2" xfId="4000"/>
    <cellStyle name="Euro 2 2 12" xfId="4001"/>
    <cellStyle name="Euro 2 2 12 2" xfId="4002"/>
    <cellStyle name="Euro 2 2 13" xfId="4003"/>
    <cellStyle name="Euro 2 2 13 2" xfId="4004"/>
    <cellStyle name="Euro 2 2 14" xfId="4005"/>
    <cellStyle name="Euro 2 2 14 2" xfId="4006"/>
    <cellStyle name="Euro 2 2 15" xfId="4007"/>
    <cellStyle name="Euro 2 2 15 2" xfId="4008"/>
    <cellStyle name="Euro 2 2 16" xfId="4009"/>
    <cellStyle name="Euro 2 2 16 2" xfId="4010"/>
    <cellStyle name="Euro 2 2 17" xfId="4011"/>
    <cellStyle name="Euro 2 2 17 2" xfId="4012"/>
    <cellStyle name="Euro 2 2 18" xfId="4013"/>
    <cellStyle name="Euro 2 2 18 2" xfId="4014"/>
    <cellStyle name="Euro 2 2 19" xfId="4015"/>
    <cellStyle name="Euro 2 2 19 2" xfId="4016"/>
    <cellStyle name="Euro 2 2 2" xfId="4017"/>
    <cellStyle name="Euro 2 2 2 2" xfId="4018"/>
    <cellStyle name="Euro 2 2 20" xfId="4019"/>
    <cellStyle name="Euro 2 2 20 2" xfId="4020"/>
    <cellStyle name="Euro 2 2 21" xfId="4021"/>
    <cellStyle name="Euro 2 2 3" xfId="4022"/>
    <cellStyle name="Euro 2 2 3 2" xfId="4023"/>
    <cellStyle name="Euro 2 2 4" xfId="4024"/>
    <cellStyle name="Euro 2 2 4 2" xfId="4025"/>
    <cellStyle name="Euro 2 2 5" xfId="4026"/>
    <cellStyle name="Euro 2 2 5 2" xfId="4027"/>
    <cellStyle name="Euro 2 2 6" xfId="4028"/>
    <cellStyle name="Euro 2 2 6 2" xfId="4029"/>
    <cellStyle name="Euro 2 2 7" xfId="4030"/>
    <cellStyle name="Euro 2 2 7 2" xfId="4031"/>
    <cellStyle name="Euro 2 2 8" xfId="4032"/>
    <cellStyle name="Euro 2 2 8 2" xfId="4033"/>
    <cellStyle name="Euro 2 2 9" xfId="4034"/>
    <cellStyle name="Euro 2 2 9 2" xfId="4035"/>
    <cellStyle name="Euro 2 20" xfId="4036"/>
    <cellStyle name="Euro 2 20 2" xfId="4037"/>
    <cellStyle name="Euro 2 21" xfId="4038"/>
    <cellStyle name="Euro 2 21 2" xfId="4039"/>
    <cellStyle name="Euro 2 22" xfId="4040"/>
    <cellStyle name="Euro 2 3" xfId="4041"/>
    <cellStyle name="Euro 2 3 2" xfId="4042"/>
    <cellStyle name="Euro 2 3 3" xfId="4043"/>
    <cellStyle name="Euro 2 4" xfId="4044"/>
    <cellStyle name="Euro 2 4 2" xfId="4045"/>
    <cellStyle name="Euro 2 5" xfId="4046"/>
    <cellStyle name="Euro 2 5 2" xfId="4047"/>
    <cellStyle name="Euro 2 6" xfId="4048"/>
    <cellStyle name="Euro 2 6 2" xfId="4049"/>
    <cellStyle name="Euro 2 7" xfId="4050"/>
    <cellStyle name="Euro 2 7 2" xfId="4051"/>
    <cellStyle name="Euro 2 8" xfId="4052"/>
    <cellStyle name="Euro 2 8 2" xfId="4053"/>
    <cellStyle name="Euro 2 9" xfId="4054"/>
    <cellStyle name="Euro 2 9 2" xfId="4055"/>
    <cellStyle name="Euro 20" xfId="4056"/>
    <cellStyle name="Euro 3" xfId="4057"/>
    <cellStyle name="Euro 3 10" xfId="4058"/>
    <cellStyle name="Euro 3 10 2" xfId="4059"/>
    <cellStyle name="Euro 3 11" xfId="4060"/>
    <cellStyle name="Euro 3 11 2" xfId="4061"/>
    <cellStyle name="Euro 3 12" xfId="4062"/>
    <cellStyle name="Euro 3 12 2" xfId="4063"/>
    <cellStyle name="Euro 3 13" xfId="4064"/>
    <cellStyle name="Euro 3 13 2" xfId="4065"/>
    <cellStyle name="Euro 3 14" xfId="4066"/>
    <cellStyle name="Euro 3 14 2" xfId="4067"/>
    <cellStyle name="Euro 3 15" xfId="4068"/>
    <cellStyle name="Euro 3 15 2" xfId="4069"/>
    <cellStyle name="Euro 3 16" xfId="4070"/>
    <cellStyle name="Euro 3 16 2" xfId="4071"/>
    <cellStyle name="Euro 3 17" xfId="4072"/>
    <cellStyle name="Euro 3 17 2" xfId="4073"/>
    <cellStyle name="Euro 3 18" xfId="4074"/>
    <cellStyle name="Euro 3 18 2" xfId="4075"/>
    <cellStyle name="Euro 3 19" xfId="4076"/>
    <cellStyle name="Euro 3 19 2" xfId="4077"/>
    <cellStyle name="Euro 3 2" xfId="4078"/>
    <cellStyle name="Euro 3 2 2" xfId="4079"/>
    <cellStyle name="Euro 3 20" xfId="4080"/>
    <cellStyle name="Euro 3 20 2" xfId="4081"/>
    <cellStyle name="Euro 3 21" xfId="4082"/>
    <cellStyle name="Euro 3 3" xfId="4083"/>
    <cellStyle name="Euro 3 3 2" xfId="4084"/>
    <cellStyle name="Euro 3 4" xfId="4085"/>
    <cellStyle name="Euro 3 4 2" xfId="4086"/>
    <cellStyle name="Euro 3 5" xfId="4087"/>
    <cellStyle name="Euro 3 5 2" xfId="4088"/>
    <cellStyle name="Euro 3 6" xfId="4089"/>
    <cellStyle name="Euro 3 6 2" xfId="4090"/>
    <cellStyle name="Euro 3 7" xfId="4091"/>
    <cellStyle name="Euro 3 7 2" xfId="4092"/>
    <cellStyle name="Euro 3 8" xfId="4093"/>
    <cellStyle name="Euro 3 8 2" xfId="4094"/>
    <cellStyle name="Euro 3 9" xfId="4095"/>
    <cellStyle name="Euro 3 9 2" xfId="4096"/>
    <cellStyle name="Euro 4" xfId="4097"/>
    <cellStyle name="Euro 4 2" xfId="4098"/>
    <cellStyle name="Euro 4 2 2" xfId="4099"/>
    <cellStyle name="Euro 4 3" xfId="4100"/>
    <cellStyle name="Euro 4 3 2" xfId="4101"/>
    <cellStyle name="Euro 4 4" xfId="4102"/>
    <cellStyle name="Euro 4 4 2" xfId="4103"/>
    <cellStyle name="Euro 4 5" xfId="4104"/>
    <cellStyle name="Euro 4 5 2" xfId="4105"/>
    <cellStyle name="Euro 4 6" xfId="4106"/>
    <cellStyle name="Euro 5" xfId="4107"/>
    <cellStyle name="Euro 5 2" xfId="4108"/>
    <cellStyle name="Euro 5 2 2" xfId="4109"/>
    <cellStyle name="Euro 5 3" xfId="4110"/>
    <cellStyle name="Euro 5 3 2" xfId="4111"/>
    <cellStyle name="Euro 5 4" xfId="4112"/>
    <cellStyle name="Euro 5 4 2" xfId="4113"/>
    <cellStyle name="Euro 5 5" xfId="4114"/>
    <cellStyle name="Euro 5 5 2" xfId="4115"/>
    <cellStyle name="Euro 5 6" xfId="4116"/>
    <cellStyle name="Euro 6" xfId="4117"/>
    <cellStyle name="Euro 6 2" xfId="4118"/>
    <cellStyle name="Euro 6 2 2" xfId="4119"/>
    <cellStyle name="Euro 6 3" xfId="4120"/>
    <cellStyle name="Euro 6 3 2" xfId="4121"/>
    <cellStyle name="Euro 6 4" xfId="4122"/>
    <cellStyle name="Euro 6 4 2" xfId="4123"/>
    <cellStyle name="Euro 6 5" xfId="4124"/>
    <cellStyle name="Euro 6 5 2" xfId="4125"/>
    <cellStyle name="Euro 6 6" xfId="4126"/>
    <cellStyle name="Euro 7" xfId="4127"/>
    <cellStyle name="Euro 7 2" xfId="4128"/>
    <cellStyle name="Euro 7 2 2" xfId="4129"/>
    <cellStyle name="Euro 7 3" xfId="4130"/>
    <cellStyle name="Euro 7 3 2" xfId="4131"/>
    <cellStyle name="Euro 7 4" xfId="4132"/>
    <cellStyle name="Euro 7 4 2" xfId="4133"/>
    <cellStyle name="Euro 7 5" xfId="4134"/>
    <cellStyle name="Euro 7 5 2" xfId="4135"/>
    <cellStyle name="Euro 7 6" xfId="4136"/>
    <cellStyle name="Euro 7 7" xfId="4137"/>
    <cellStyle name="Euro 7 8" xfId="4138"/>
    <cellStyle name="Euro 7 9" xfId="4139"/>
    <cellStyle name="Euro 8" xfId="4140"/>
    <cellStyle name="Euro 8 2" xfId="4141"/>
    <cellStyle name="Euro 8 2 2" xfId="4142"/>
    <cellStyle name="Euro 8 3" xfId="4143"/>
    <cellStyle name="Euro 8 3 2" xfId="4144"/>
    <cellStyle name="Euro 8 4" xfId="4145"/>
    <cellStyle name="Euro 8 4 2" xfId="4146"/>
    <cellStyle name="Euro 8 5" xfId="4147"/>
    <cellStyle name="Euro 8 5 2" xfId="4148"/>
    <cellStyle name="Euro 8 6" xfId="4149"/>
    <cellStyle name="Euro 8 7" xfId="4150"/>
    <cellStyle name="Euro 8 8" xfId="4151"/>
    <cellStyle name="Euro 8 9" xfId="4152"/>
    <cellStyle name="Euro 9" xfId="4153"/>
    <cellStyle name="Euro 9 2" xfId="4154"/>
    <cellStyle name="Euro 9 2 2" xfId="4155"/>
    <cellStyle name="Euro 9 3" xfId="4156"/>
    <cellStyle name="Euro 9 3 2" xfId="4157"/>
    <cellStyle name="Euro 9 4" xfId="4158"/>
    <cellStyle name="Euro 9 4 2" xfId="4159"/>
    <cellStyle name="Euro 9 5" xfId="4160"/>
    <cellStyle name="Euro 9 5 2" xfId="4161"/>
    <cellStyle name="Euro 9 6" xfId="4162"/>
    <cellStyle name="Euro 9 7" xfId="4163"/>
    <cellStyle name="Euro 9 8" xfId="4164"/>
    <cellStyle name="Euro 9 9" xfId="4165"/>
    <cellStyle name="Euro_EDEEste - Pto Fact RD$ y Cobros 2010 (05022010)" xfId="4166"/>
    <cellStyle name="Explanatory Text" xfId="4167"/>
    <cellStyle name="Explanatory Text 2" xfId="4168"/>
    <cellStyle name="Explanatory Text 2 2" xfId="4169"/>
    <cellStyle name="Explanatory Text 3" xfId="4170"/>
    <cellStyle name="Fixed" xfId="4171"/>
    <cellStyle name="Fixed 10" xfId="4172"/>
    <cellStyle name="Fixed 11" xfId="4173"/>
    <cellStyle name="Fixed 12" xfId="4174"/>
    <cellStyle name="Fixed 13" xfId="4175"/>
    <cellStyle name="Fixed 14" xfId="4176"/>
    <cellStyle name="Fixed 15" xfId="4177"/>
    <cellStyle name="Fixed 16" xfId="4178"/>
    <cellStyle name="Fixed 16 2" xfId="4179"/>
    <cellStyle name="Fixed 16 3" xfId="4180"/>
    <cellStyle name="Fixed 16 4" xfId="4181"/>
    <cellStyle name="Fixed 16 5" xfId="4182"/>
    <cellStyle name="Fixed 17" xfId="4183"/>
    <cellStyle name="Fixed 18" xfId="4184"/>
    <cellStyle name="Fixed 19" xfId="4185"/>
    <cellStyle name="Fixed 2" xfId="4186"/>
    <cellStyle name="Fixed 20" xfId="4187"/>
    <cellStyle name="Fixed 3" xfId="4188"/>
    <cellStyle name="Fixed 4" xfId="4189"/>
    <cellStyle name="Fixed 5" xfId="4190"/>
    <cellStyle name="Fixed 6" xfId="4191"/>
    <cellStyle name="Fixed 7" xfId="4192"/>
    <cellStyle name="Fixed 7 2" xfId="4193"/>
    <cellStyle name="Fixed 7 3" xfId="4194"/>
    <cellStyle name="Fixed 7 4" xfId="4195"/>
    <cellStyle name="Fixed 7 5" xfId="4196"/>
    <cellStyle name="Fixed 7 6" xfId="4197"/>
    <cellStyle name="Fixed 7 7" xfId="4198"/>
    <cellStyle name="Fixed 7 8" xfId="4199"/>
    <cellStyle name="Fixed 7 9" xfId="4200"/>
    <cellStyle name="Fixed 8" xfId="4201"/>
    <cellStyle name="Fixed 8 2" xfId="4202"/>
    <cellStyle name="Fixed 8 3" xfId="4203"/>
    <cellStyle name="Fixed 8 4" xfId="4204"/>
    <cellStyle name="Fixed 8 5" xfId="4205"/>
    <cellStyle name="Fixed 8 6" xfId="4206"/>
    <cellStyle name="Fixed 8 7" xfId="4207"/>
    <cellStyle name="Fixed 8 8" xfId="4208"/>
    <cellStyle name="Fixed 8 9" xfId="4209"/>
    <cellStyle name="Fixed 9" xfId="4210"/>
    <cellStyle name="Fixed 9 2" xfId="4211"/>
    <cellStyle name="Fixed 9 3" xfId="4212"/>
    <cellStyle name="Fixed 9 4" xfId="4213"/>
    <cellStyle name="Fixed 9 5" xfId="4214"/>
    <cellStyle name="Fixed 9 6" xfId="4215"/>
    <cellStyle name="Fixed 9 7" xfId="4216"/>
    <cellStyle name="Fixed 9 8" xfId="4217"/>
    <cellStyle name="Fixed 9 9" xfId="4218"/>
    <cellStyle name="FRxAmtStyle" xfId="4219"/>
    <cellStyle name="FRxAmtStyle 2" xfId="4220"/>
    <cellStyle name="FRxAmtStyle 3" xfId="4221"/>
    <cellStyle name="FRxAmtStyle 4" xfId="4222"/>
    <cellStyle name="FRxCurrStyle" xfId="4223"/>
    <cellStyle name="FRxPcntStyle" xfId="4224"/>
    <cellStyle name="Good" xfId="4225"/>
    <cellStyle name="Good 2" xfId="4226"/>
    <cellStyle name="Good 2 2" xfId="4227"/>
    <cellStyle name="Good 3" xfId="4228"/>
    <cellStyle name="Grey" xfId="4229"/>
    <cellStyle name="Grey 10" xfId="4230"/>
    <cellStyle name="Grey 11" xfId="4231"/>
    <cellStyle name="Grey 12" xfId="4232"/>
    <cellStyle name="Grey 13" xfId="4233"/>
    <cellStyle name="Grey 14" xfId="4234"/>
    <cellStyle name="Grey 15" xfId="4235"/>
    <cellStyle name="Grey 2" xfId="4236"/>
    <cellStyle name="Grey 3" xfId="4237"/>
    <cellStyle name="Grey 4" xfId="4238"/>
    <cellStyle name="Grey 5" xfId="4239"/>
    <cellStyle name="Grey 6" xfId="4240"/>
    <cellStyle name="Grey 7" xfId="4241"/>
    <cellStyle name="Grey 8" xfId="4242"/>
    <cellStyle name="Grey 9" xfId="4243"/>
    <cellStyle name="HEADER" xfId="4244"/>
    <cellStyle name="HEADER 2" xfId="4245"/>
    <cellStyle name="HEADER 2 2" xfId="4246"/>
    <cellStyle name="HEADER 3" xfId="4247"/>
    <cellStyle name="HEADER 4" xfId="4248"/>
    <cellStyle name="HEADER 5" xfId="4249"/>
    <cellStyle name="HEADER 6" xfId="4250"/>
    <cellStyle name="Header1" xfId="4251"/>
    <cellStyle name="Header1 2" xfId="4252"/>
    <cellStyle name="Header1 3" xfId="4253"/>
    <cellStyle name="Header1 4" xfId="4254"/>
    <cellStyle name="Header1 5" xfId="4255"/>
    <cellStyle name="Header1 6" xfId="4256"/>
    <cellStyle name="Header2" xfId="4257"/>
    <cellStyle name="Header2 2" xfId="4258"/>
    <cellStyle name="Header2 2 2" xfId="4259"/>
    <cellStyle name="Header2 3" xfId="4260"/>
    <cellStyle name="Header2 3 2" xfId="4261"/>
    <cellStyle name="Header2 4" xfId="4262"/>
    <cellStyle name="Header2 4 2" xfId="4263"/>
    <cellStyle name="Header2 5" xfId="4264"/>
    <cellStyle name="Header2 5 2" xfId="4265"/>
    <cellStyle name="Header2 6" xfId="4266"/>
    <cellStyle name="Header2 6 2" xfId="4267"/>
    <cellStyle name="Header2 7" xfId="4268"/>
    <cellStyle name="Heading 1" xfId="4269"/>
    <cellStyle name="Heading 1 2" xfId="4270"/>
    <cellStyle name="Heading 1 2 2" xfId="4271"/>
    <cellStyle name="Heading 1 3" xfId="4272"/>
    <cellStyle name="Heading 2" xfId="4273"/>
    <cellStyle name="Heading 2 2" xfId="4274"/>
    <cellStyle name="Heading 2 2 2" xfId="4275"/>
    <cellStyle name="Heading 2 3" xfId="4276"/>
    <cellStyle name="Heading 3" xfId="4277"/>
    <cellStyle name="Heading 3 2" xfId="4278"/>
    <cellStyle name="Heading 3 2 2" xfId="4279"/>
    <cellStyle name="Heading 3 3" xfId="4280"/>
    <cellStyle name="Heading 4" xfId="4281"/>
    <cellStyle name="Heading 4 2" xfId="4282"/>
    <cellStyle name="Heading 4 2 2" xfId="4283"/>
    <cellStyle name="Heading 4 3" xfId="4284"/>
    <cellStyle name="Heading No Underline" xfId="4285"/>
    <cellStyle name="Heading No Underline 2" xfId="4286"/>
    <cellStyle name="Heading With Underline" xfId="4287"/>
    <cellStyle name="Heading With Underline 2" xfId="4288"/>
    <cellStyle name="Heading1" xfId="4289"/>
    <cellStyle name="Heading1 10" xfId="4290"/>
    <cellStyle name="Heading1 11" xfId="4291"/>
    <cellStyle name="Heading1 12" xfId="4292"/>
    <cellStyle name="Heading1 13" xfId="4293"/>
    <cellStyle name="Heading1 14" xfId="4294"/>
    <cellStyle name="Heading1 15" xfId="4295"/>
    <cellStyle name="Heading1 16" xfId="4296"/>
    <cellStyle name="Heading1 16 2" xfId="4297"/>
    <cellStyle name="Heading1 16 3" xfId="4298"/>
    <cellStyle name="Heading1 16 4" xfId="4299"/>
    <cellStyle name="Heading1 16 5" xfId="4300"/>
    <cellStyle name="Heading1 17" xfId="4301"/>
    <cellStyle name="Heading1 18" xfId="4302"/>
    <cellStyle name="Heading1 19" xfId="4303"/>
    <cellStyle name="Heading1 2" xfId="4304"/>
    <cellStyle name="Heading1 20" xfId="4305"/>
    <cellStyle name="Heading1 3" xfId="4306"/>
    <cellStyle name="Heading1 4" xfId="4307"/>
    <cellStyle name="Heading1 5" xfId="4308"/>
    <cellStyle name="Heading1 6" xfId="4309"/>
    <cellStyle name="Heading1 7" xfId="4310"/>
    <cellStyle name="Heading1 7 2" xfId="4311"/>
    <cellStyle name="Heading1 7 3" xfId="4312"/>
    <cellStyle name="Heading1 7 4" xfId="4313"/>
    <cellStyle name="Heading1 7 5" xfId="4314"/>
    <cellStyle name="Heading1 7 6" xfId="4315"/>
    <cellStyle name="Heading1 7 7" xfId="4316"/>
    <cellStyle name="Heading1 7 8" xfId="4317"/>
    <cellStyle name="Heading1 7 9" xfId="4318"/>
    <cellStyle name="Heading1 8" xfId="4319"/>
    <cellStyle name="Heading1 8 2" xfId="4320"/>
    <cellStyle name="Heading1 8 3" xfId="4321"/>
    <cellStyle name="Heading1 8 4" xfId="4322"/>
    <cellStyle name="Heading1 8 5" xfId="4323"/>
    <cellStyle name="Heading1 8 6" xfId="4324"/>
    <cellStyle name="Heading1 8 7" xfId="4325"/>
    <cellStyle name="Heading1 8 8" xfId="4326"/>
    <cellStyle name="Heading1 8 9" xfId="4327"/>
    <cellStyle name="Heading1 9" xfId="4328"/>
    <cellStyle name="Heading1 9 2" xfId="4329"/>
    <cellStyle name="Heading1 9 3" xfId="4330"/>
    <cellStyle name="Heading1 9 4" xfId="4331"/>
    <cellStyle name="Heading1 9 5" xfId="4332"/>
    <cellStyle name="Heading1 9 6" xfId="4333"/>
    <cellStyle name="Heading1 9 7" xfId="4334"/>
    <cellStyle name="Heading1 9 8" xfId="4335"/>
    <cellStyle name="Heading1 9 9" xfId="4336"/>
    <cellStyle name="Heading2" xfId="4337"/>
    <cellStyle name="Heading2 10" xfId="4338"/>
    <cellStyle name="Heading2 11" xfId="4339"/>
    <cellStyle name="Heading2 12" xfId="4340"/>
    <cellStyle name="Heading2 13" xfId="4341"/>
    <cellStyle name="Heading2 14" xfId="4342"/>
    <cellStyle name="Heading2 15" xfId="4343"/>
    <cellStyle name="Heading2 16" xfId="4344"/>
    <cellStyle name="Heading2 16 2" xfId="4345"/>
    <cellStyle name="Heading2 16 3" xfId="4346"/>
    <cellStyle name="Heading2 16 4" xfId="4347"/>
    <cellStyle name="Heading2 16 5" xfId="4348"/>
    <cellStyle name="Heading2 17" xfId="4349"/>
    <cellStyle name="Heading2 18" xfId="4350"/>
    <cellStyle name="Heading2 19" xfId="4351"/>
    <cellStyle name="Heading2 2" xfId="4352"/>
    <cellStyle name="Heading2 20" xfId="4353"/>
    <cellStyle name="Heading2 3" xfId="4354"/>
    <cellStyle name="Heading2 4" xfId="4355"/>
    <cellStyle name="Heading2 5" xfId="4356"/>
    <cellStyle name="Heading2 6" xfId="4357"/>
    <cellStyle name="Heading2 7" xfId="4358"/>
    <cellStyle name="Heading2 7 2" xfId="4359"/>
    <cellStyle name="Heading2 7 3" xfId="4360"/>
    <cellStyle name="Heading2 7 4" xfId="4361"/>
    <cellStyle name="Heading2 7 5" xfId="4362"/>
    <cellStyle name="Heading2 7 6" xfId="4363"/>
    <cellStyle name="Heading2 7 7" xfId="4364"/>
    <cellStyle name="Heading2 7 8" xfId="4365"/>
    <cellStyle name="Heading2 7 9" xfId="4366"/>
    <cellStyle name="Heading2 8" xfId="4367"/>
    <cellStyle name="Heading2 8 2" xfId="4368"/>
    <cellStyle name="Heading2 8 3" xfId="4369"/>
    <cellStyle name="Heading2 8 4" xfId="4370"/>
    <cellStyle name="Heading2 8 5" xfId="4371"/>
    <cellStyle name="Heading2 8 6" xfId="4372"/>
    <cellStyle name="Heading2 8 7" xfId="4373"/>
    <cellStyle name="Heading2 8 8" xfId="4374"/>
    <cellStyle name="Heading2 8 9" xfId="4375"/>
    <cellStyle name="Heading2 9" xfId="4376"/>
    <cellStyle name="Heading2 9 2" xfId="4377"/>
    <cellStyle name="Heading2 9 3" xfId="4378"/>
    <cellStyle name="Heading2 9 4" xfId="4379"/>
    <cellStyle name="Heading2 9 5" xfId="4380"/>
    <cellStyle name="Heading2 9 6" xfId="4381"/>
    <cellStyle name="Heading2 9 7" xfId="4382"/>
    <cellStyle name="Heading2 9 8" xfId="4383"/>
    <cellStyle name="Heading2 9 9" xfId="4384"/>
    <cellStyle name="Headings" xfId="4385"/>
    <cellStyle name="Headings 2" xfId="4386"/>
    <cellStyle name="Headings 3" xfId="4387"/>
    <cellStyle name="Headings 4" xfId="4388"/>
    <cellStyle name="Headings 5" xfId="4389"/>
    <cellStyle name="Headings 6" xfId="4390"/>
    <cellStyle name="HIGHLIGHT" xfId="4391"/>
    <cellStyle name="HIGHLIGHT 2" xfId="4392"/>
    <cellStyle name="HIGHLIGHT 2 2" xfId="4393"/>
    <cellStyle name="HIGHLIGHT 2 3" xfId="4394"/>
    <cellStyle name="HIGHLIGHT 3" xfId="4395"/>
    <cellStyle name="HIGHLIGHT 4" xfId="4396"/>
    <cellStyle name="HIGHLIGHT 5" xfId="4397"/>
    <cellStyle name="HIGHLIGHT 6" xfId="4398"/>
    <cellStyle name="Hipervínculo 2" xfId="4399"/>
    <cellStyle name="Incorrecto 2" xfId="4400"/>
    <cellStyle name="Incorrecto 2 2" xfId="4401"/>
    <cellStyle name="Incorrecto 2 2 2" xfId="4402"/>
    <cellStyle name="Incorrecto 2 2 2 2" xfId="4403"/>
    <cellStyle name="Incorrecto 2 2 3" xfId="4404"/>
    <cellStyle name="Incorrecto 2 3" xfId="4405"/>
    <cellStyle name="Incorrecto 2 3 2" xfId="4406"/>
    <cellStyle name="Incorrecto 2 4" xfId="4407"/>
    <cellStyle name="Incorrecto 2 4 2" xfId="4408"/>
    <cellStyle name="Incorrecto 2 5" xfId="4409"/>
    <cellStyle name="Incorrecto 2 5 2" xfId="4410"/>
    <cellStyle name="Incorrecto 2 6" xfId="4411"/>
    <cellStyle name="Incorrecto 2 6 2" xfId="4412"/>
    <cellStyle name="Incorrecto 2 7" xfId="4413"/>
    <cellStyle name="Incorrecto 2 7 2" xfId="4414"/>
    <cellStyle name="Incorrecto 2 8" xfId="4415"/>
    <cellStyle name="Incorrecto 3" xfId="4416"/>
    <cellStyle name="Incorrecto 3 2" xfId="4417"/>
    <cellStyle name="Incorrecto 3 2 2" xfId="4418"/>
    <cellStyle name="Incorrecto 3 3" xfId="4419"/>
    <cellStyle name="Incorrecto 4" xfId="4420"/>
    <cellStyle name="Incorrecto 4 2" xfId="4421"/>
    <cellStyle name="Incorrecto 4 2 2" xfId="4422"/>
    <cellStyle name="Incorrecto 4 3" xfId="4423"/>
    <cellStyle name="Incorrecto 5" xfId="4424"/>
    <cellStyle name="Incorrecto 5 2" xfId="4425"/>
    <cellStyle name="Incorrecto 6" xfId="4426"/>
    <cellStyle name="Incorrecto 6 2" xfId="4427"/>
    <cellStyle name="Incorrecto 7" xfId="4428"/>
    <cellStyle name="Incorrecto 7 2" xfId="4429"/>
    <cellStyle name="Incorrecto 8" xfId="4430"/>
    <cellStyle name="Incorrecto 8 2" xfId="4431"/>
    <cellStyle name="Incorrecto 9" xfId="4432"/>
    <cellStyle name="Incorrecto 9 2" xfId="4433"/>
    <cellStyle name="Input" xfId="4434"/>
    <cellStyle name="Input [yellow]" xfId="4435"/>
    <cellStyle name="Input [yellow] 10" xfId="4436"/>
    <cellStyle name="Input [yellow] 11" xfId="4437"/>
    <cellStyle name="Input [yellow] 12" xfId="4438"/>
    <cellStyle name="Input [yellow] 13" xfId="4439"/>
    <cellStyle name="Input [yellow] 14" xfId="4440"/>
    <cellStyle name="Input [yellow] 15" xfId="4441"/>
    <cellStyle name="Input [yellow] 2" xfId="4442"/>
    <cellStyle name="Input [yellow] 3" xfId="4443"/>
    <cellStyle name="Input [yellow] 4" xfId="4444"/>
    <cellStyle name="Input [yellow] 5" xfId="4445"/>
    <cellStyle name="Input [yellow] 6" xfId="4446"/>
    <cellStyle name="Input [yellow] 7" xfId="4447"/>
    <cellStyle name="Input [yellow] 8" xfId="4448"/>
    <cellStyle name="Input [yellow] 9" xfId="4449"/>
    <cellStyle name="Input 2" xfId="4450"/>
    <cellStyle name="Input 2 2" xfId="4451"/>
    <cellStyle name="Input 3" xfId="4452"/>
    <cellStyle name="Input_FLUJO DE CAJA DE Agosto- 2008 CDEEE" xfId="4453"/>
    <cellStyle name="Linked Cell" xfId="4454"/>
    <cellStyle name="Linked Cell 2" xfId="4455"/>
    <cellStyle name="Linked Cell 2 2" xfId="4456"/>
    <cellStyle name="Linked Cell 3" xfId="4457"/>
    <cellStyle name="Millares" xfId="8507" builtinId="3"/>
    <cellStyle name="Millares [0] 2" xfId="4458"/>
    <cellStyle name="Millares 10" xfId="4459"/>
    <cellStyle name="Millares 10 2" xfId="4460"/>
    <cellStyle name="Millares 10 3" xfId="4461"/>
    <cellStyle name="Millares 10 4" xfId="4462"/>
    <cellStyle name="Millares 10 5" xfId="4463"/>
    <cellStyle name="Millares 10 6" xfId="4464"/>
    <cellStyle name="Millares 10 7" xfId="4465"/>
    <cellStyle name="Millares 10 8" xfId="4466"/>
    <cellStyle name="Millares 10 9" xfId="4467"/>
    <cellStyle name="Millares 11" xfId="4468"/>
    <cellStyle name="Millares 12" xfId="4469"/>
    <cellStyle name="Millares 12 2" xfId="4470"/>
    <cellStyle name="Millares 13" xfId="4471"/>
    <cellStyle name="Millares 13 2" xfId="4472"/>
    <cellStyle name="Millares 13 2 2" xfId="4473"/>
    <cellStyle name="Millares 13 3" xfId="4474"/>
    <cellStyle name="Millares 13 3 2" xfId="4475"/>
    <cellStyle name="Millares 13 4" xfId="4476"/>
    <cellStyle name="Millares 13 4 2" xfId="4477"/>
    <cellStyle name="Millares 14" xfId="4478"/>
    <cellStyle name="Millares 14 2" xfId="4479"/>
    <cellStyle name="Millares 14 2 2" xfId="4480"/>
    <cellStyle name="Millares 14 3" xfId="4481"/>
    <cellStyle name="Millares 14 3 2" xfId="4482"/>
    <cellStyle name="Millares 14 4" xfId="4483"/>
    <cellStyle name="Millares 14 4 2" xfId="4484"/>
    <cellStyle name="Millares 14 5" xfId="4485"/>
    <cellStyle name="Millares 14 5 2" xfId="4486"/>
    <cellStyle name="Millares 14 6" xfId="4487"/>
    <cellStyle name="Millares 14 6 2" xfId="4488"/>
    <cellStyle name="Millares 14 7" xfId="4489"/>
    <cellStyle name="Millares 14 7 2" xfId="4490"/>
    <cellStyle name="Millares 14 8" xfId="4491"/>
    <cellStyle name="Millares 14 8 2" xfId="4492"/>
    <cellStyle name="Millares 14 9" xfId="4493"/>
    <cellStyle name="Millares 14 9 2" xfId="4494"/>
    <cellStyle name="Millares 15" xfId="7"/>
    <cellStyle name="Millares 15 2" xfId="4495"/>
    <cellStyle name="Millares 15 2 2" xfId="4496"/>
    <cellStyle name="Millares 15 2 2 2" xfId="4497"/>
    <cellStyle name="Millares 15 2 3" xfId="4498"/>
    <cellStyle name="Millares 15 2 3 2" xfId="4499"/>
    <cellStyle name="Millares 15 2 4" xfId="4500"/>
    <cellStyle name="Millares 15 2 4 2" xfId="4501"/>
    <cellStyle name="Millares 15 2 5" xfId="4502"/>
    <cellStyle name="Millares 15 2 5 2" xfId="4503"/>
    <cellStyle name="Millares 15 2 6" xfId="4504"/>
    <cellStyle name="Millares 15 2 6 2" xfId="4505"/>
    <cellStyle name="Millares 15 2 7" xfId="4506"/>
    <cellStyle name="Millares 15 3" xfId="4507"/>
    <cellStyle name="Millares 15 3 2" xfId="4508"/>
    <cellStyle name="Millares 15 3 2 2" xfId="4509"/>
    <cellStyle name="Millares 15 3 3" xfId="4510"/>
    <cellStyle name="Millares 15 3 3 2" xfId="4511"/>
    <cellStyle name="Millares 15 3 4" xfId="4512"/>
    <cellStyle name="Millares 15 3 4 2" xfId="4513"/>
    <cellStyle name="Millares 15 3 5" xfId="4514"/>
    <cellStyle name="Millares 15 3 5 2" xfId="4515"/>
    <cellStyle name="Millares 15 3 6" xfId="4516"/>
    <cellStyle name="Millares 15 3 6 2" xfId="4517"/>
    <cellStyle name="Millares 15 3 7" xfId="4518"/>
    <cellStyle name="Millares 15 4" xfId="4519"/>
    <cellStyle name="Millares 15 4 2" xfId="4520"/>
    <cellStyle name="Millares 15 4 2 2" xfId="4521"/>
    <cellStyle name="Millares 15 4 3" xfId="4522"/>
    <cellStyle name="Millares 15 4 3 2" xfId="4523"/>
    <cellStyle name="Millares 15 4 4" xfId="4524"/>
    <cellStyle name="Millares 15 4 4 2" xfId="4525"/>
    <cellStyle name="Millares 15 4 5" xfId="4526"/>
    <cellStyle name="Millares 15 4 5 2" xfId="4527"/>
    <cellStyle name="Millares 15 4 6" xfId="4528"/>
    <cellStyle name="Millares 15 4 6 2" xfId="4529"/>
    <cellStyle name="Millares 15 4 7" xfId="4530"/>
    <cellStyle name="Millares 15 5" xfId="4531"/>
    <cellStyle name="Millares 15 5 2" xfId="4532"/>
    <cellStyle name="Millares 16" xfId="4533"/>
    <cellStyle name="Millares 16 2" xfId="4534"/>
    <cellStyle name="Millares 16 2 2" xfId="4535"/>
    <cellStyle name="Millares 16 2 2 2" xfId="4536"/>
    <cellStyle name="Millares 16 2 3" xfId="4537"/>
    <cellStyle name="Millares 16 2 3 2" xfId="4538"/>
    <cellStyle name="Millares 16 2 4" xfId="4539"/>
    <cellStyle name="Millares 16 2 4 2" xfId="4540"/>
    <cellStyle name="Millares 16 2 5" xfId="4541"/>
    <cellStyle name="Millares 16 2 5 2" xfId="4542"/>
    <cellStyle name="Millares 16 2 6" xfId="4543"/>
    <cellStyle name="Millares 16 2 6 2" xfId="4544"/>
    <cellStyle name="Millares 16 2 7" xfId="4545"/>
    <cellStyle name="Millares 16 3" xfId="4546"/>
    <cellStyle name="Millares 16 3 2" xfId="4547"/>
    <cellStyle name="Millares 16 3 2 2" xfId="4548"/>
    <cellStyle name="Millares 16 3 3" xfId="4549"/>
    <cellStyle name="Millares 16 3 3 2" xfId="4550"/>
    <cellStyle name="Millares 16 3 4" xfId="4551"/>
    <cellStyle name="Millares 16 3 4 2" xfId="4552"/>
    <cellStyle name="Millares 16 3 5" xfId="4553"/>
    <cellStyle name="Millares 16 3 5 2" xfId="4554"/>
    <cellStyle name="Millares 16 3 6" xfId="4555"/>
    <cellStyle name="Millares 16 3 6 2" xfId="4556"/>
    <cellStyle name="Millares 16 3 7" xfId="4557"/>
    <cellStyle name="Millares 16 4" xfId="4558"/>
    <cellStyle name="Millares 16 4 2" xfId="4559"/>
    <cellStyle name="Millares 16 4 2 2" xfId="4560"/>
    <cellStyle name="Millares 16 4 3" xfId="4561"/>
    <cellStyle name="Millares 16 4 3 2" xfId="4562"/>
    <cellStyle name="Millares 16 4 4" xfId="4563"/>
    <cellStyle name="Millares 16 4 4 2" xfId="4564"/>
    <cellStyle name="Millares 16 4 5" xfId="4565"/>
    <cellStyle name="Millares 16 4 5 2" xfId="4566"/>
    <cellStyle name="Millares 16 4 6" xfId="4567"/>
    <cellStyle name="Millares 16 4 6 2" xfId="4568"/>
    <cellStyle name="Millares 16 4 7" xfId="4569"/>
    <cellStyle name="Millares 16 5" xfId="4570"/>
    <cellStyle name="Millares 17" xfId="4571"/>
    <cellStyle name="Millares 17 2" xfId="4572"/>
    <cellStyle name="Millares 18" xfId="4573"/>
    <cellStyle name="Millares 19" xfId="4574"/>
    <cellStyle name="Millares 19 2" xfId="4575"/>
    <cellStyle name="Millares 2" xfId="4"/>
    <cellStyle name="Millares 2 10" xfId="4576"/>
    <cellStyle name="Millares 2 11" xfId="4577"/>
    <cellStyle name="Millares 2 12" xfId="4578"/>
    <cellStyle name="Millares 2 13" xfId="4579"/>
    <cellStyle name="Millares 2 14" xfId="4580"/>
    <cellStyle name="Millares 2 15" xfId="4581"/>
    <cellStyle name="Millares 2 16" xfId="4582"/>
    <cellStyle name="Millares 2 17" xfId="4583"/>
    <cellStyle name="Millares 2 2" xfId="6"/>
    <cellStyle name="Millares 2 2 10" xfId="4584"/>
    <cellStyle name="Millares 2 2 11" xfId="4585"/>
    <cellStyle name="Millares 2 2 12" xfId="4586"/>
    <cellStyle name="Millares 2 2 12 2" xfId="4587"/>
    <cellStyle name="Millares 2 2 13" xfId="4588"/>
    <cellStyle name="Millares 2 2 14" xfId="4589"/>
    <cellStyle name="Millares 2 2 15" xfId="4590"/>
    <cellStyle name="Millares 2 2 16" xfId="4591"/>
    <cellStyle name="Millares 2 2 16 2" xfId="4592"/>
    <cellStyle name="Millares 2 2 17" xfId="4593"/>
    <cellStyle name="Millares 2 2 18" xfId="4594"/>
    <cellStyle name="Millares 2 2 19" xfId="4595"/>
    <cellStyle name="Millares 2 2 2" xfId="4596"/>
    <cellStyle name="Millares 2 2 2 10" xfId="4597"/>
    <cellStyle name="Millares 2 2 2 10 2" xfId="4598"/>
    <cellStyle name="Millares 2 2 2 11" xfId="4599"/>
    <cellStyle name="Millares 2 2 2 12" xfId="4600"/>
    <cellStyle name="Millares 2 2 2 13" xfId="4601"/>
    <cellStyle name="Millares 2 2 2 14" xfId="4602"/>
    <cellStyle name="Millares 2 2 2 14 2" xfId="4603"/>
    <cellStyle name="Millares 2 2 2 15" xfId="4604"/>
    <cellStyle name="Millares 2 2 2 16" xfId="4605"/>
    <cellStyle name="Millares 2 2 2 2" xfId="4606"/>
    <cellStyle name="Millares 2 2 2 2 10" xfId="4607"/>
    <cellStyle name="Millares 2 2 2 2 10 2" xfId="4608"/>
    <cellStyle name="Millares 2 2 2 2 11" xfId="4609"/>
    <cellStyle name="Millares 2 2 2 2 12" xfId="4610"/>
    <cellStyle name="Millares 2 2 2 2 13" xfId="4611"/>
    <cellStyle name="Millares 2 2 2 2 14" xfId="4612"/>
    <cellStyle name="Millares 2 2 2 2 14 2" xfId="4613"/>
    <cellStyle name="Millares 2 2 2 2 15" xfId="4614"/>
    <cellStyle name="Millares 2 2 2 2 16" xfId="4615"/>
    <cellStyle name="Millares 2 2 2 2 2" xfId="4616"/>
    <cellStyle name="Millares 2 2 2 2 2 10" xfId="4617"/>
    <cellStyle name="Millares 2 2 2 2 2 11" xfId="4618"/>
    <cellStyle name="Millares 2 2 2 2 2 12" xfId="4619"/>
    <cellStyle name="Millares 2 2 2 2 2 12 2" xfId="4620"/>
    <cellStyle name="Millares 2 2 2 2 2 13" xfId="4621"/>
    <cellStyle name="Millares 2 2 2 2 2 14" xfId="4622"/>
    <cellStyle name="Millares 2 2 2 2 2 2" xfId="4623"/>
    <cellStyle name="Millares 2 2 2 2 2 2 10" xfId="4624"/>
    <cellStyle name="Millares 2 2 2 2 2 2 11" xfId="4625"/>
    <cellStyle name="Millares 2 2 2 2 2 2 12" xfId="4626"/>
    <cellStyle name="Millares 2 2 2 2 2 2 12 2" xfId="4627"/>
    <cellStyle name="Millares 2 2 2 2 2 2 13" xfId="4628"/>
    <cellStyle name="Millares 2 2 2 2 2 2 14" xfId="4629"/>
    <cellStyle name="Millares 2 2 2 2 2 2 2" xfId="4630"/>
    <cellStyle name="Millares 2 2 2 2 2 2 2 10" xfId="4631"/>
    <cellStyle name="Millares 2 2 2 2 2 2 2 11" xfId="4632"/>
    <cellStyle name="Millares 2 2 2 2 2 2 2 11 2" xfId="4633"/>
    <cellStyle name="Millares 2 2 2 2 2 2 2 12" xfId="4634"/>
    <cellStyle name="Millares 2 2 2 2 2 2 2 13" xfId="4635"/>
    <cellStyle name="Millares 2 2 2 2 2 2 2 2" xfId="4636"/>
    <cellStyle name="Millares 2 2 2 2 2 2 2 2 10" xfId="4637"/>
    <cellStyle name="Millares 2 2 2 2 2 2 2 2 11" xfId="4638"/>
    <cellStyle name="Millares 2 2 2 2 2 2 2 2 11 2" xfId="4639"/>
    <cellStyle name="Millares 2 2 2 2 2 2 2 2 12" xfId="4640"/>
    <cellStyle name="Millares 2 2 2 2 2 2 2 2 13" xfId="4641"/>
    <cellStyle name="Millares 2 2 2 2 2 2 2 2 2" xfId="4642"/>
    <cellStyle name="Millares 2 2 2 2 2 2 2 2 2 10" xfId="4643"/>
    <cellStyle name="Millares 2 2 2 2 2 2 2 2 2 2" xfId="4644"/>
    <cellStyle name="Millares 2 2 2 2 2 2 2 2 2 2 10" xfId="4645"/>
    <cellStyle name="Millares 2 2 2 2 2 2 2 2 2 2 2" xfId="4646"/>
    <cellStyle name="Millares 2 2 2 2 2 2 2 2 2 2 2 2" xfId="4647"/>
    <cellStyle name="Millares 2 2 2 2 2 2 2 2 2 2 2 2 2" xfId="4648"/>
    <cellStyle name="Millares 2 2 2 2 2 2 2 2 2 2 2 2 2 2" xfId="4649"/>
    <cellStyle name="Millares 2 2 2 2 2 2 2 2 2 2 2 2 2 2 2" xfId="4650"/>
    <cellStyle name="Millares 2 2 2 2 2 2 2 2 2 2 2 2 2 2 2 2" xfId="4651"/>
    <cellStyle name="Millares 2 2 2 2 2 2 2 2 2 2 2 2 2 2 2 2 2" xfId="4652"/>
    <cellStyle name="Millares 2 2 2 2 2 2 2 2 2 2 2 2 2 2 2 2 2 2" xfId="4653"/>
    <cellStyle name="Millares 2 2 2 2 2 2 2 2 2 2 2 2 2 2 2 2 2 2 2" xfId="4654"/>
    <cellStyle name="Millares 2 2 2 2 2 2 2 2 2 2 2 2 2 2 2 2 2 2 2 2" xfId="4655"/>
    <cellStyle name="Millares 2 2 2 2 2 2 2 2 2 2 2 2 2 2 2 2 2 2 2 2 2" xfId="4656"/>
    <cellStyle name="Millares 2 2 2 2 2 2 2 2 2 2 2 2 2 2 2 2 2 2 3" xfId="4657"/>
    <cellStyle name="Millares 2 2 2 2 2 2 2 2 2 2 2 2 2 2 2 2 2 3" xfId="4658"/>
    <cellStyle name="Millares 2 2 2 2 2 2 2 2 2 2 2 2 2 2 2 2 3" xfId="4659"/>
    <cellStyle name="Millares 2 2 2 2 2 2 2 2 2 2 2 2 2 2 2 2 4" xfId="4660"/>
    <cellStyle name="Millares 2 2 2 2 2 2 2 2 2 2 2 2 2 2 2 3" xfId="4661"/>
    <cellStyle name="Millares 2 2 2 2 2 2 2 2 2 2 2 2 2 2 2 4" xfId="4662"/>
    <cellStyle name="Millares 2 2 2 2 2 2 2 2 2 2 2 2 2 2 2 5" xfId="4663"/>
    <cellStyle name="Millares 2 2 2 2 2 2 2 2 2 2 2 2 2 2 3" xfId="4664"/>
    <cellStyle name="Millares 2 2 2 2 2 2 2 2 2 2 2 2 2 2 3 2" xfId="4665"/>
    <cellStyle name="Millares 2 2 2 2 2 2 2 2 2 2 2 2 2 2 4" xfId="4666"/>
    <cellStyle name="Millares 2 2 2 2 2 2 2 2 2 2 2 2 2 2 5" xfId="4667"/>
    <cellStyle name="Millares 2 2 2 2 2 2 2 2 2 2 2 2 2 3" xfId="4668"/>
    <cellStyle name="Millares 2 2 2 2 2 2 2 2 2 2 2 2 2 3 2" xfId="4669"/>
    <cellStyle name="Millares 2 2 2 2 2 2 2 2 2 2 2 2 2 4" xfId="4670"/>
    <cellStyle name="Millares 2 2 2 2 2 2 2 2 2 2 2 2 2 5" xfId="4671"/>
    <cellStyle name="Millares 2 2 2 2 2 2 2 2 2 2 2 2 3" xfId="4672"/>
    <cellStyle name="Millares 2 2 2 2 2 2 2 2 2 2 2 2 4" xfId="4673"/>
    <cellStyle name="Millares 2 2 2 2 2 2 2 2 2 2 2 2 4 2" xfId="4674"/>
    <cellStyle name="Millares 2 2 2 2 2 2 2 2 2 2 2 2 5" xfId="4675"/>
    <cellStyle name="Millares 2 2 2 2 2 2 2 2 2 2 2 2 6" xfId="4676"/>
    <cellStyle name="Millares 2 2 2 2 2 2 2 2 2 2 2 3" xfId="4677"/>
    <cellStyle name="Millares 2 2 2 2 2 2 2 2 2 2 2 4" xfId="4678"/>
    <cellStyle name="Millares 2 2 2 2 2 2 2 2 2 2 2 5" xfId="4679"/>
    <cellStyle name="Millares 2 2 2 2 2 2 2 2 2 2 2 6" xfId="4680"/>
    <cellStyle name="Millares 2 2 2 2 2 2 2 2 2 2 2 7" xfId="4681"/>
    <cellStyle name="Millares 2 2 2 2 2 2 2 2 2 2 2 7 2" xfId="4682"/>
    <cellStyle name="Millares 2 2 2 2 2 2 2 2 2 2 2 8" xfId="4683"/>
    <cellStyle name="Millares 2 2 2 2 2 2 2 2 2 2 2 9" xfId="4684"/>
    <cellStyle name="Millares 2 2 2 2 2 2 2 2 2 2 3" xfId="4685"/>
    <cellStyle name="Millares 2 2 2 2 2 2 2 2 2 2 4" xfId="4686"/>
    <cellStyle name="Millares 2 2 2 2 2 2 2 2 2 2 4 2" xfId="4687"/>
    <cellStyle name="Millares 2 2 2 2 2 2 2 2 2 2 5" xfId="4688"/>
    <cellStyle name="Millares 2 2 2 2 2 2 2 2 2 2 6" xfId="4689"/>
    <cellStyle name="Millares 2 2 2 2 2 2 2 2 2 2 7" xfId="4690"/>
    <cellStyle name="Millares 2 2 2 2 2 2 2 2 2 2 8" xfId="4691"/>
    <cellStyle name="Millares 2 2 2 2 2 2 2 2 2 2 8 2" xfId="4692"/>
    <cellStyle name="Millares 2 2 2 2 2 2 2 2 2 2 9" xfId="4693"/>
    <cellStyle name="Millares 2 2 2 2 2 2 2 2 2 3" xfId="4694"/>
    <cellStyle name="Millares 2 2 2 2 2 2 2 2 2 4" xfId="4695"/>
    <cellStyle name="Millares 2 2 2 2 2 2 2 2 2 4 2" xfId="4696"/>
    <cellStyle name="Millares 2 2 2 2 2 2 2 2 2 5" xfId="4697"/>
    <cellStyle name="Millares 2 2 2 2 2 2 2 2 2 6" xfId="4698"/>
    <cellStyle name="Millares 2 2 2 2 2 2 2 2 2 7" xfId="4699"/>
    <cellStyle name="Millares 2 2 2 2 2 2 2 2 2 8" xfId="4700"/>
    <cellStyle name="Millares 2 2 2 2 2 2 2 2 2 8 2" xfId="4701"/>
    <cellStyle name="Millares 2 2 2 2 2 2 2 2 2 9" xfId="4702"/>
    <cellStyle name="Millares 2 2 2 2 2 2 2 2 3" xfId="4703"/>
    <cellStyle name="Millares 2 2 2 2 2 2 2 2 4" xfId="4704"/>
    <cellStyle name="Millares 2 2 2 2 2 2 2 2 5" xfId="4705"/>
    <cellStyle name="Millares 2 2 2 2 2 2 2 2 6" xfId="4706"/>
    <cellStyle name="Millares 2 2 2 2 2 2 2 2 7" xfId="4707"/>
    <cellStyle name="Millares 2 2 2 2 2 2 2 2 7 2" xfId="4708"/>
    <cellStyle name="Millares 2 2 2 2 2 2 2 2 8" xfId="4709"/>
    <cellStyle name="Millares 2 2 2 2 2 2 2 2 9" xfId="4710"/>
    <cellStyle name="Millares 2 2 2 2 2 2 2 3" xfId="4711"/>
    <cellStyle name="Millares 2 2 2 2 2 2 2 4" xfId="4712"/>
    <cellStyle name="Millares 2 2 2 2 2 2 2 5" xfId="4713"/>
    <cellStyle name="Millares 2 2 2 2 2 2 2 6" xfId="4714"/>
    <cellStyle name="Millares 2 2 2 2 2 2 2 7" xfId="4715"/>
    <cellStyle name="Millares 2 2 2 2 2 2 2 7 2" xfId="4716"/>
    <cellStyle name="Millares 2 2 2 2 2 2 2 8" xfId="4717"/>
    <cellStyle name="Millares 2 2 2 2 2 2 2 9" xfId="4718"/>
    <cellStyle name="Millares 2 2 2 2 2 2 3" xfId="4719"/>
    <cellStyle name="Millares 2 2 2 2 2 2 4" xfId="4720"/>
    <cellStyle name="Millares 2 2 2 2 2 2 5" xfId="4721"/>
    <cellStyle name="Millares 2 2 2 2 2 2 6" xfId="4722"/>
    <cellStyle name="Millares 2 2 2 2 2 2 7" xfId="4723"/>
    <cellStyle name="Millares 2 2 2 2 2 2 8" xfId="4724"/>
    <cellStyle name="Millares 2 2 2 2 2 2 8 2" xfId="4725"/>
    <cellStyle name="Millares 2 2 2 2 2 2 9" xfId="4726"/>
    <cellStyle name="Millares 2 2 2 2 2 3" xfId="4727"/>
    <cellStyle name="Millares 2 2 2 2 2 4" xfId="4728"/>
    <cellStyle name="Millares 2 2 2 2 2 5" xfId="4729"/>
    <cellStyle name="Millares 2 2 2 2 2 6" xfId="4730"/>
    <cellStyle name="Millares 2 2 2 2 2 7" xfId="4731"/>
    <cellStyle name="Millares 2 2 2 2 2 8" xfId="4732"/>
    <cellStyle name="Millares 2 2 2 2 2 8 2" xfId="4733"/>
    <cellStyle name="Millares 2 2 2 2 2 9" xfId="4734"/>
    <cellStyle name="Millares 2 2 2 2 3" xfId="4735"/>
    <cellStyle name="Millares 2 2 2 2 4" xfId="4736"/>
    <cellStyle name="Millares 2 2 2 2 5" xfId="4737"/>
    <cellStyle name="Millares 2 2 2 2 6" xfId="4738"/>
    <cellStyle name="Millares 2 2 2 2 7" xfId="4739"/>
    <cellStyle name="Millares 2 2 2 2 8" xfId="4740"/>
    <cellStyle name="Millares 2 2 2 2 9" xfId="4741"/>
    <cellStyle name="Millares 2 2 2 3" xfId="4742"/>
    <cellStyle name="Millares 2 2 2 4" xfId="4743"/>
    <cellStyle name="Millares 2 2 2 5" xfId="4744"/>
    <cellStyle name="Millares 2 2 2 6" xfId="4745"/>
    <cellStyle name="Millares 2 2 2 7" xfId="4746"/>
    <cellStyle name="Millares 2 2 2 8" xfId="4747"/>
    <cellStyle name="Millares 2 2 2 9" xfId="4748"/>
    <cellStyle name="Millares 2 2 3" xfId="4749"/>
    <cellStyle name="Millares 2 2 4" xfId="4750"/>
    <cellStyle name="Millares 2 2 5" xfId="4751"/>
    <cellStyle name="Millares 2 2 6" xfId="4752"/>
    <cellStyle name="Millares 2 2 7" xfId="4753"/>
    <cellStyle name="Millares 2 2 8" xfId="4754"/>
    <cellStyle name="Millares 2 2 9" xfId="4755"/>
    <cellStyle name="Millares 2 3" xfId="4756"/>
    <cellStyle name="Millares 2 3 2" xfId="4757"/>
    <cellStyle name="Millares 2 3 3" xfId="4758"/>
    <cellStyle name="Millares 2 4" xfId="4759"/>
    <cellStyle name="Millares 2 4 2" xfId="4760"/>
    <cellStyle name="Millares 2 5" xfId="4761"/>
    <cellStyle name="Millares 2 6" xfId="4762"/>
    <cellStyle name="Millares 2 7" xfId="4763"/>
    <cellStyle name="Millares 2 8" xfId="4764"/>
    <cellStyle name="Millares 2 9" xfId="4765"/>
    <cellStyle name="Millares 20" xfId="4766"/>
    <cellStyle name="Millares 20 2" xfId="4767"/>
    <cellStyle name="Millares 21" xfId="4768"/>
    <cellStyle name="Millares 21 2" xfId="4769"/>
    <cellStyle name="Millares 22" xfId="4770"/>
    <cellStyle name="Millares 23" xfId="4771"/>
    <cellStyle name="Millares 23 2" xfId="4772"/>
    <cellStyle name="Millares 23 2 2" xfId="4773"/>
    <cellStyle name="Millares 23 3" xfId="4774"/>
    <cellStyle name="Millares 23 3 2" xfId="4775"/>
    <cellStyle name="Millares 24" xfId="4776"/>
    <cellStyle name="Millares 24 2" xfId="4777"/>
    <cellStyle name="Millares 25" xfId="4778"/>
    <cellStyle name="Millares 25 2" xfId="4779"/>
    <cellStyle name="Millares 25 2 2" xfId="4780"/>
    <cellStyle name="Millares 25 3" xfId="4781"/>
    <cellStyle name="Millares 25 3 2" xfId="4782"/>
    <cellStyle name="Millares 25 4" xfId="4783"/>
    <cellStyle name="Millares 26" xfId="4784"/>
    <cellStyle name="Millares 27" xfId="2"/>
    <cellStyle name="Millares 28" xfId="1"/>
    <cellStyle name="Millares 29" xfId="8505"/>
    <cellStyle name="Millares 3" xfId="4785"/>
    <cellStyle name="Millares 3 10" xfId="4786"/>
    <cellStyle name="Millares 3 10 2" xfId="4787"/>
    <cellStyle name="Millares 3 11" xfId="4788"/>
    <cellStyle name="Millares 3 11 2" xfId="4789"/>
    <cellStyle name="Millares 3 2" xfId="4790"/>
    <cellStyle name="Millares 3 2 10" xfId="4791"/>
    <cellStyle name="Millares 3 2 10 2" xfId="4792"/>
    <cellStyle name="Millares 3 2 11" xfId="4793"/>
    <cellStyle name="Millares 3 2 11 2" xfId="4794"/>
    <cellStyle name="Millares 3 2 12" xfId="4795"/>
    <cellStyle name="Millares 3 2 12 2" xfId="4796"/>
    <cellStyle name="Millares 3 2 13" xfId="4797"/>
    <cellStyle name="Millares 3 2 13 2" xfId="4798"/>
    <cellStyle name="Millares 3 2 14" xfId="4799"/>
    <cellStyle name="Millares 3 2 14 2" xfId="4800"/>
    <cellStyle name="Millares 3 2 15" xfId="4801"/>
    <cellStyle name="Millares 3 2 15 2" xfId="4802"/>
    <cellStyle name="Millares 3 2 16" xfId="4803"/>
    <cellStyle name="Millares 3 2 2" xfId="4804"/>
    <cellStyle name="Millares 3 2 2 2" xfId="4805"/>
    <cellStyle name="Millares 3 2 2 2 2" xfId="4806"/>
    <cellStyle name="Millares 3 2 2 3" xfId="4807"/>
    <cellStyle name="Millares 3 2 3" xfId="4808"/>
    <cellStyle name="Millares 3 2 3 2" xfId="4809"/>
    <cellStyle name="Millares 3 2 3 2 2" xfId="4810"/>
    <cellStyle name="Millares 3 2 3 3" xfId="4811"/>
    <cellStyle name="Millares 3 2 4" xfId="4812"/>
    <cellStyle name="Millares 3 2 4 2" xfId="4813"/>
    <cellStyle name="Millares 3 2 4 2 2" xfId="4814"/>
    <cellStyle name="Millares 3 2 4 3" xfId="4815"/>
    <cellStyle name="Millares 3 2 5" xfId="4816"/>
    <cellStyle name="Millares 3 2 5 2" xfId="4817"/>
    <cellStyle name="Millares 3 2 5 2 2" xfId="4818"/>
    <cellStyle name="Millares 3 2 5 3" xfId="4819"/>
    <cellStyle name="Millares 3 2 6" xfId="4820"/>
    <cellStyle name="Millares 3 2 6 2" xfId="4821"/>
    <cellStyle name="Millares 3 2 6 2 2" xfId="4822"/>
    <cellStyle name="Millares 3 2 6 3" xfId="4823"/>
    <cellStyle name="Millares 3 2 7" xfId="4824"/>
    <cellStyle name="Millares 3 2 7 2" xfId="4825"/>
    <cellStyle name="Millares 3 2 7 2 2" xfId="4826"/>
    <cellStyle name="Millares 3 2 7 3" xfId="4827"/>
    <cellStyle name="Millares 3 2 8" xfId="4828"/>
    <cellStyle name="Millares 3 2 8 2" xfId="4829"/>
    <cellStyle name="Millares 3 2 9" xfId="4830"/>
    <cellStyle name="Millares 3 2 9 2" xfId="4831"/>
    <cellStyle name="Millares 3 3" xfId="4832"/>
    <cellStyle name="Millares 3 3 10" xfId="4833"/>
    <cellStyle name="Millares 3 3 10 2" xfId="4834"/>
    <cellStyle name="Millares 3 3 11" xfId="4835"/>
    <cellStyle name="Millares 3 3 11 2" xfId="4836"/>
    <cellStyle name="Millares 3 3 12" xfId="4837"/>
    <cellStyle name="Millares 3 3 12 2" xfId="4838"/>
    <cellStyle name="Millares 3 3 13" xfId="4839"/>
    <cellStyle name="Millares 3 3 13 2" xfId="4840"/>
    <cellStyle name="Millares 3 3 14" xfId="4841"/>
    <cellStyle name="Millares 3 3 14 2" xfId="4842"/>
    <cellStyle name="Millares 3 3 15" xfId="4843"/>
    <cellStyle name="Millares 3 3 15 2" xfId="4844"/>
    <cellStyle name="Millares 3 3 16" xfId="4845"/>
    <cellStyle name="Millares 3 3 2" xfId="4846"/>
    <cellStyle name="Millares 3 3 2 2" xfId="4847"/>
    <cellStyle name="Millares 3 3 2 2 2" xfId="4848"/>
    <cellStyle name="Millares 3 3 2 3" xfId="4849"/>
    <cellStyle name="Millares 3 3 3" xfId="4850"/>
    <cellStyle name="Millares 3 3 3 2" xfId="4851"/>
    <cellStyle name="Millares 3 3 3 2 2" xfId="4852"/>
    <cellStyle name="Millares 3 3 3 3" xfId="4853"/>
    <cellStyle name="Millares 3 3 4" xfId="4854"/>
    <cellStyle name="Millares 3 3 4 2" xfId="4855"/>
    <cellStyle name="Millares 3 3 4 2 2" xfId="4856"/>
    <cellStyle name="Millares 3 3 4 3" xfId="4857"/>
    <cellStyle name="Millares 3 3 5" xfId="4858"/>
    <cellStyle name="Millares 3 3 5 2" xfId="4859"/>
    <cellStyle name="Millares 3 3 5 2 2" xfId="4860"/>
    <cellStyle name="Millares 3 3 5 3" xfId="4861"/>
    <cellStyle name="Millares 3 3 6" xfId="4862"/>
    <cellStyle name="Millares 3 3 6 2" xfId="4863"/>
    <cellStyle name="Millares 3 3 6 2 2" xfId="4864"/>
    <cellStyle name="Millares 3 3 6 3" xfId="4865"/>
    <cellStyle name="Millares 3 3 7" xfId="4866"/>
    <cellStyle name="Millares 3 3 7 2" xfId="4867"/>
    <cellStyle name="Millares 3 3 7 2 2" xfId="4868"/>
    <cellStyle name="Millares 3 3 7 3" xfId="4869"/>
    <cellStyle name="Millares 3 3 8" xfId="4870"/>
    <cellStyle name="Millares 3 3 8 2" xfId="4871"/>
    <cellStyle name="Millares 3 3 9" xfId="4872"/>
    <cellStyle name="Millares 3 3 9 2" xfId="4873"/>
    <cellStyle name="Millares 3 4" xfId="4874"/>
    <cellStyle name="Millares 3 4 2" xfId="4875"/>
    <cellStyle name="Millares 3 4 2 2" xfId="4876"/>
    <cellStyle name="Millares 3 4 3" xfId="4877"/>
    <cellStyle name="Millares 3 5" xfId="4878"/>
    <cellStyle name="Millares 3 5 2" xfId="4879"/>
    <cellStyle name="Millares 3 5 2 2" xfId="4880"/>
    <cellStyle name="Millares 3 5 3" xfId="4881"/>
    <cellStyle name="Millares 3 6" xfId="4882"/>
    <cellStyle name="Millares 3 6 2" xfId="4883"/>
    <cellStyle name="Millares 3 6 2 2" xfId="4884"/>
    <cellStyle name="Millares 3 6 3" xfId="4885"/>
    <cellStyle name="Millares 3 7" xfId="4886"/>
    <cellStyle name="Millares 3 7 2" xfId="4887"/>
    <cellStyle name="Millares 3 8" xfId="4888"/>
    <cellStyle name="Millares 3 8 2" xfId="4889"/>
    <cellStyle name="Millares 3 9" xfId="4890"/>
    <cellStyle name="Millares 3 9 2" xfId="4891"/>
    <cellStyle name="Millares 30" xfId="8503"/>
    <cellStyle name="Millares 31" xfId="8506"/>
    <cellStyle name="Millares 31 2" xfId="4892"/>
    <cellStyle name="Millares 31 2 2" xfId="4893"/>
    <cellStyle name="Millares 31 3" xfId="4894"/>
    <cellStyle name="Millares 31 3 2" xfId="4895"/>
    <cellStyle name="Millares 32" xfId="8504"/>
    <cellStyle name="Millares 4" xfId="4896"/>
    <cellStyle name="Millares 4 2" xfId="4897"/>
    <cellStyle name="Millares 4 3" xfId="4898"/>
    <cellStyle name="Millares 4 3 2" xfId="4899"/>
    <cellStyle name="Millares 42 2" xfId="4900"/>
    <cellStyle name="Millares 42 2 2" xfId="4901"/>
    <cellStyle name="Millares 43 2" xfId="4902"/>
    <cellStyle name="Millares 43 2 2" xfId="4903"/>
    <cellStyle name="Millares 44 2" xfId="4904"/>
    <cellStyle name="Millares 44 2 2" xfId="4905"/>
    <cellStyle name="Millares 45 2" xfId="4906"/>
    <cellStyle name="Millares 45 2 2" xfId="4907"/>
    <cellStyle name="Millares 5" xfId="4908"/>
    <cellStyle name="Millares 5 2" xfId="4909"/>
    <cellStyle name="Millares 5 2 2" xfId="4910"/>
    <cellStyle name="Millares 5 2 2 2" xfId="4911"/>
    <cellStyle name="Millares 5 2 3" xfId="4912"/>
    <cellStyle name="Millares 5 3" xfId="4913"/>
    <cellStyle name="Millares 5 3 2" xfId="4914"/>
    <cellStyle name="Millares 5 3 2 2" xfId="4915"/>
    <cellStyle name="Millares 5 3 3" xfId="4916"/>
    <cellStyle name="Millares 5 4" xfId="4917"/>
    <cellStyle name="Millares 5 4 2" xfId="4918"/>
    <cellStyle name="Millares 5 4 2 2" xfId="4919"/>
    <cellStyle name="Millares 5 4 3" xfId="4920"/>
    <cellStyle name="Millares 6" xfId="4921"/>
    <cellStyle name="Millares 6 2" xfId="4922"/>
    <cellStyle name="Millares 6 3" xfId="4923"/>
    <cellStyle name="Millares 6 4" xfId="4924"/>
    <cellStyle name="Millares 6 4 2" xfId="4925"/>
    <cellStyle name="Millares 6 5" xfId="4926"/>
    <cellStyle name="Millares 6 5 2" xfId="4927"/>
    <cellStyle name="Millares 7" xfId="4928"/>
    <cellStyle name="Millares 7 2" xfId="4929"/>
    <cellStyle name="Millares 7 3" xfId="4930"/>
    <cellStyle name="Millares 8" xfId="4931"/>
    <cellStyle name="Millares 8 2" xfId="4932"/>
    <cellStyle name="Millares 8 2 2" xfId="4933"/>
    <cellStyle name="Millares 8 3" xfId="4934"/>
    <cellStyle name="Millares 9" xfId="4935"/>
    <cellStyle name="Millares 9 2" xfId="4936"/>
    <cellStyle name="Moneda [0] 2" xfId="4937"/>
    <cellStyle name="Moneda 2" xfId="4938"/>
    <cellStyle name="Moneda 3" xfId="4939"/>
    <cellStyle name="Neutral 2" xfId="4940"/>
    <cellStyle name="Neutral 2 10" xfId="4941"/>
    <cellStyle name="Neutral 2 2" xfId="4942"/>
    <cellStyle name="Neutral 2 2 2" xfId="4943"/>
    <cellStyle name="Neutral 2 2 2 2" xfId="4944"/>
    <cellStyle name="Neutral 2 2 3" xfId="4945"/>
    <cellStyle name="Neutral 2 3" xfId="4946"/>
    <cellStyle name="Neutral 2 3 2" xfId="4947"/>
    <cellStyle name="Neutral 2 4" xfId="4948"/>
    <cellStyle name="Neutral 2 4 2" xfId="4949"/>
    <cellStyle name="Neutral 2 5" xfId="4950"/>
    <cellStyle name="Neutral 2 5 2" xfId="4951"/>
    <cellStyle name="Neutral 2 6" xfId="4952"/>
    <cellStyle name="Neutral 2 6 2" xfId="4953"/>
    <cellStyle name="Neutral 2 7" xfId="4954"/>
    <cellStyle name="Neutral 2 7 2" xfId="4955"/>
    <cellStyle name="Neutral 2 8" xfId="4956"/>
    <cellStyle name="Neutral 2 8 2" xfId="4957"/>
    <cellStyle name="Neutral 2 9" xfId="4958"/>
    <cellStyle name="Neutral 2 9 2" xfId="4959"/>
    <cellStyle name="Neutral 3" xfId="4960"/>
    <cellStyle name="Neutral 3 2" xfId="4961"/>
    <cellStyle name="Neutral 3 2 2" xfId="4962"/>
    <cellStyle name="Neutral 3 3" xfId="4963"/>
    <cellStyle name="Neutral 4" xfId="4964"/>
    <cellStyle name="Neutral 4 2" xfId="4965"/>
    <cellStyle name="Neutral 4 2 2" xfId="4966"/>
    <cellStyle name="Neutral 4 3" xfId="4967"/>
    <cellStyle name="Neutral 5" xfId="4968"/>
    <cellStyle name="Neutral 5 2" xfId="4969"/>
    <cellStyle name="Neutral 6" xfId="4970"/>
    <cellStyle name="Neutral 6 2" xfId="4971"/>
    <cellStyle name="Neutral 7" xfId="4972"/>
    <cellStyle name="Neutral 7 2" xfId="4973"/>
    <cellStyle name="Neutral 8" xfId="4974"/>
    <cellStyle name="Neutral 8 2" xfId="4975"/>
    <cellStyle name="Neutral 9" xfId="4976"/>
    <cellStyle name="Neutral 9 2" xfId="4977"/>
    <cellStyle name="no dec" xfId="4978"/>
    <cellStyle name="no dec 2" xfId="4979"/>
    <cellStyle name="no dec 2 10" xfId="4980"/>
    <cellStyle name="no dec 2 11" xfId="4981"/>
    <cellStyle name="no dec 2 12" xfId="4982"/>
    <cellStyle name="no dec 2 2" xfId="4983"/>
    <cellStyle name="no dec 2 3" xfId="4984"/>
    <cellStyle name="no dec 2 4" xfId="4985"/>
    <cellStyle name="no dec 2 5" xfId="4986"/>
    <cellStyle name="no dec 2 6" xfId="4987"/>
    <cellStyle name="no dec 2 7" xfId="4988"/>
    <cellStyle name="no dec 2 8" xfId="4989"/>
    <cellStyle name="no dec 2 9" xfId="4990"/>
    <cellStyle name="no dec 3" xfId="4991"/>
    <cellStyle name="no dec 3 10" xfId="4992"/>
    <cellStyle name="no dec 3 11" xfId="4993"/>
    <cellStyle name="no dec 3 12" xfId="4994"/>
    <cellStyle name="no dec 3 2" xfId="4995"/>
    <cellStyle name="no dec 3 3" xfId="4996"/>
    <cellStyle name="no dec 3 4" xfId="4997"/>
    <cellStyle name="no dec 3 5" xfId="4998"/>
    <cellStyle name="no dec 3 6" xfId="4999"/>
    <cellStyle name="no dec 3 7" xfId="5000"/>
    <cellStyle name="no dec 3 8" xfId="5001"/>
    <cellStyle name="no dec 3 9" xfId="5002"/>
    <cellStyle name="no dec 4" xfId="5003"/>
    <cellStyle name="no dec 4 10" xfId="5004"/>
    <cellStyle name="no dec 4 11" xfId="5005"/>
    <cellStyle name="no dec 4 12" xfId="5006"/>
    <cellStyle name="no dec 4 2" xfId="5007"/>
    <cellStyle name="no dec 4 3" xfId="5008"/>
    <cellStyle name="no dec 4 4" xfId="5009"/>
    <cellStyle name="no dec 4 5" xfId="5010"/>
    <cellStyle name="no dec 4 6" xfId="5011"/>
    <cellStyle name="no dec 4 7" xfId="5012"/>
    <cellStyle name="no dec 4 8" xfId="5013"/>
    <cellStyle name="no dec 4 9" xfId="5014"/>
    <cellStyle name="no dec 5" xfId="5015"/>
    <cellStyle name="no dec 5 10" xfId="5016"/>
    <cellStyle name="no dec 5 11" xfId="5017"/>
    <cellStyle name="no dec 5 12" xfId="5018"/>
    <cellStyle name="no dec 5 2" xfId="5019"/>
    <cellStyle name="no dec 5 3" xfId="5020"/>
    <cellStyle name="no dec 5 4" xfId="5021"/>
    <cellStyle name="no dec 5 5" xfId="5022"/>
    <cellStyle name="no dec 5 6" xfId="5023"/>
    <cellStyle name="no dec 5 7" xfId="5024"/>
    <cellStyle name="no dec 5 8" xfId="5025"/>
    <cellStyle name="no dec 5 9" xfId="5026"/>
    <cellStyle name="no dec 6" xfId="5027"/>
    <cellStyle name="no dec 6 10" xfId="5028"/>
    <cellStyle name="no dec 6 11" xfId="5029"/>
    <cellStyle name="no dec 6 12" xfId="5030"/>
    <cellStyle name="no dec 6 2" xfId="5031"/>
    <cellStyle name="no dec 6 3" xfId="5032"/>
    <cellStyle name="no dec 6 4" xfId="5033"/>
    <cellStyle name="no dec 6 5" xfId="5034"/>
    <cellStyle name="no dec 6 6" xfId="5035"/>
    <cellStyle name="no dec 6 7" xfId="5036"/>
    <cellStyle name="no dec 6 8" xfId="5037"/>
    <cellStyle name="no dec 6 9" xfId="5038"/>
    <cellStyle name="Normal" xfId="0" builtinId="0"/>
    <cellStyle name="Normal - Style1" xfId="5039"/>
    <cellStyle name="Normal 10" xfId="5040"/>
    <cellStyle name="Normal 10 2" xfId="5041"/>
    <cellStyle name="Normal 10 2 2" xfId="5042"/>
    <cellStyle name="Normal 10 2 2 2" xfId="5043"/>
    <cellStyle name="Normal 10 2 3" xfId="5044"/>
    <cellStyle name="Normal 10 2 4" xfId="5045"/>
    <cellStyle name="Normal 10 3" xfId="5046"/>
    <cellStyle name="Normal 10 3 2" xfId="5047"/>
    <cellStyle name="Normal 10 3 2 2" xfId="5048"/>
    <cellStyle name="Normal 10 3 3" xfId="5049"/>
    <cellStyle name="Normal 10 4" xfId="5050"/>
    <cellStyle name="Normal 10 4 2" xfId="5051"/>
    <cellStyle name="Normal 10 4 2 2" xfId="5052"/>
    <cellStyle name="Normal 10 4 3" xfId="5053"/>
    <cellStyle name="Normal 10 5" xfId="5054"/>
    <cellStyle name="Normal 10 5 2" xfId="5055"/>
    <cellStyle name="Normal 10 5 2 2" xfId="5056"/>
    <cellStyle name="Normal 10 5 3" xfId="5057"/>
    <cellStyle name="Normal 10 6" xfId="5058"/>
    <cellStyle name="Normal 10 6 2" xfId="5059"/>
    <cellStyle name="Normal 10 6 2 2" xfId="5060"/>
    <cellStyle name="Normal 10 6 3" xfId="5061"/>
    <cellStyle name="Normal 10 7" xfId="5062"/>
    <cellStyle name="Normal 10 7 2" xfId="5063"/>
    <cellStyle name="Normal 10 8" xfId="5064"/>
    <cellStyle name="Normal 10_Ptto Gastos 2011_ Sector San Cristobal Actualizado" xfId="5065"/>
    <cellStyle name="Normal 101 2" xfId="5066"/>
    <cellStyle name="Normal 101 2 2" xfId="5067"/>
    <cellStyle name="Normal 101 2 3" xfId="5068"/>
    <cellStyle name="Normal 101 3" xfId="5069"/>
    <cellStyle name="Normal 101 3 2" xfId="5070"/>
    <cellStyle name="Normal 101 4" xfId="5071"/>
    <cellStyle name="Normal 101 4 2" xfId="5072"/>
    <cellStyle name="Normal 102 2" xfId="5073"/>
    <cellStyle name="Normal 102 2 2" xfId="5074"/>
    <cellStyle name="Normal 102 3" xfId="5075"/>
    <cellStyle name="Normal 102 3 2" xfId="5076"/>
    <cellStyle name="Normal 102 4" xfId="5077"/>
    <cellStyle name="Normal 102 4 2" xfId="5078"/>
    <cellStyle name="Normal 102 5" xfId="5079"/>
    <cellStyle name="Normal 102 5 2" xfId="5080"/>
    <cellStyle name="Normal 102 6" xfId="5081"/>
    <cellStyle name="Normal 102 6 2" xfId="5082"/>
    <cellStyle name="Normal 103 2" xfId="5083"/>
    <cellStyle name="Normal 103 2 2" xfId="5084"/>
    <cellStyle name="Normal 103 3" xfId="5085"/>
    <cellStyle name="Normal 103 3 2" xfId="5086"/>
    <cellStyle name="Normal 103 4" xfId="5087"/>
    <cellStyle name="Normal 103 4 2" xfId="5088"/>
    <cellStyle name="Normal 103 5" xfId="5089"/>
    <cellStyle name="Normal 103 5 2" xfId="5090"/>
    <cellStyle name="Normal 103 6" xfId="5091"/>
    <cellStyle name="Normal 103 6 2" xfId="5092"/>
    <cellStyle name="Normal 104 2" xfId="5093"/>
    <cellStyle name="Normal 104 2 2" xfId="5094"/>
    <cellStyle name="Normal 104 3" xfId="5095"/>
    <cellStyle name="Normal 104 3 2" xfId="5096"/>
    <cellStyle name="Normal 104 4" xfId="5097"/>
    <cellStyle name="Normal 104 4 2" xfId="5098"/>
    <cellStyle name="Normal 104 5" xfId="5099"/>
    <cellStyle name="Normal 104 5 2" xfId="5100"/>
    <cellStyle name="Normal 104 6" xfId="5101"/>
    <cellStyle name="Normal 104 6 2" xfId="5102"/>
    <cellStyle name="Normal 104 7" xfId="5103"/>
    <cellStyle name="Normal 104 7 2" xfId="5104"/>
    <cellStyle name="Normal 104 8" xfId="5105"/>
    <cellStyle name="Normal 104 8 2" xfId="5106"/>
    <cellStyle name="Normal 104 9" xfId="5107"/>
    <cellStyle name="Normal 104 9 2" xfId="5108"/>
    <cellStyle name="Normal 11" xfId="5109"/>
    <cellStyle name="Normal 11 2" xfId="5110"/>
    <cellStyle name="Normal 11 2 2" xfId="5111"/>
    <cellStyle name="Normal 11 2 2 2" xfId="5112"/>
    <cellStyle name="Normal 11 2 3" xfId="5113"/>
    <cellStyle name="Normal 11 2 4" xfId="5114"/>
    <cellStyle name="Normal 11 3" xfId="5115"/>
    <cellStyle name="Normal 11 3 2" xfId="5116"/>
    <cellStyle name="Normal 11 3 2 2" xfId="5117"/>
    <cellStyle name="Normal 11 3 3" xfId="5118"/>
    <cellStyle name="Normal 11 4" xfId="5119"/>
    <cellStyle name="Normal 11 4 2" xfId="5120"/>
    <cellStyle name="Normal 11 4 2 2" xfId="5121"/>
    <cellStyle name="Normal 11 4 3" xfId="5122"/>
    <cellStyle name="Normal 11 5" xfId="5123"/>
    <cellStyle name="Normal 11 5 2" xfId="5124"/>
    <cellStyle name="Normal 11 5 2 2" xfId="5125"/>
    <cellStyle name="Normal 11 5 3" xfId="5126"/>
    <cellStyle name="Normal 11 6" xfId="5127"/>
    <cellStyle name="Normal 11 6 2" xfId="5128"/>
    <cellStyle name="Normal 11 6 2 2" xfId="5129"/>
    <cellStyle name="Normal 11 6 3" xfId="5130"/>
    <cellStyle name="Normal 11 7" xfId="5131"/>
    <cellStyle name="Normal 11 7 2" xfId="5132"/>
    <cellStyle name="Normal 11 8" xfId="5133"/>
    <cellStyle name="Normal 11 9" xfId="5134"/>
    <cellStyle name="Normal 11_IDG KPI Ene 2010" xfId="5135"/>
    <cellStyle name="Normal 110 2" xfId="5136"/>
    <cellStyle name="Normal 110 2 2" xfId="5137"/>
    <cellStyle name="Normal 110 3" xfId="5138"/>
    <cellStyle name="Normal 110 3 2" xfId="5139"/>
    <cellStyle name="Normal 110 4" xfId="5140"/>
    <cellStyle name="Normal 110 4 2" xfId="5141"/>
    <cellStyle name="Normal 111 2" xfId="5142"/>
    <cellStyle name="Normal 111 2 2" xfId="5143"/>
    <cellStyle name="Normal 111 3" xfId="5144"/>
    <cellStyle name="Normal 111 3 2" xfId="5145"/>
    <cellStyle name="Normal 112 2" xfId="5146"/>
    <cellStyle name="Normal 112 2 2" xfId="5147"/>
    <cellStyle name="Normal 112 3" xfId="5148"/>
    <cellStyle name="Normal 112 3 2" xfId="5149"/>
    <cellStyle name="Normal 112 4" xfId="5150"/>
    <cellStyle name="Normal 112 4 2" xfId="5151"/>
    <cellStyle name="Normal 112 5" xfId="5152"/>
    <cellStyle name="Normal 112 5 2" xfId="5153"/>
    <cellStyle name="Normal 112 6" xfId="5154"/>
    <cellStyle name="Normal 112 6 2" xfId="5155"/>
    <cellStyle name="Normal 114 2" xfId="5156"/>
    <cellStyle name="Normal 114 2 2" xfId="5157"/>
    <cellStyle name="Normal 114 3" xfId="5158"/>
    <cellStyle name="Normal 114 3 2" xfId="5159"/>
    <cellStyle name="Normal 116 2" xfId="5160"/>
    <cellStyle name="Normal 116 2 2" xfId="5161"/>
    <cellStyle name="Normal 116 3" xfId="5162"/>
    <cellStyle name="Normal 116 3 2" xfId="5163"/>
    <cellStyle name="Normal 117 2" xfId="5164"/>
    <cellStyle name="Normal 117 2 2" xfId="5165"/>
    <cellStyle name="Normal 117 3" xfId="5166"/>
    <cellStyle name="Normal 117 3 2" xfId="5167"/>
    <cellStyle name="Normal 118 2" xfId="5168"/>
    <cellStyle name="Normal 118 2 2" xfId="5169"/>
    <cellStyle name="Normal 118 3" xfId="5170"/>
    <cellStyle name="Normal 118 3 2" xfId="5171"/>
    <cellStyle name="Normal 119 2" xfId="5172"/>
    <cellStyle name="Normal 119 2 2" xfId="5173"/>
    <cellStyle name="Normal 119 3" xfId="5174"/>
    <cellStyle name="Normal 119 3 2" xfId="5175"/>
    <cellStyle name="Normal 119 4" xfId="5176"/>
    <cellStyle name="Normal 119 4 2" xfId="5177"/>
    <cellStyle name="Normal 119 5" xfId="5178"/>
    <cellStyle name="Normal 119 5 2" xfId="5179"/>
    <cellStyle name="Normal 119 6" xfId="5180"/>
    <cellStyle name="Normal 119 6 2" xfId="5181"/>
    <cellStyle name="Normal 12" xfId="5182"/>
    <cellStyle name="Normal 12 2" xfId="5183"/>
    <cellStyle name="Normal 12 2 2" xfId="5184"/>
    <cellStyle name="Normal 12 2 2 2" xfId="5185"/>
    <cellStyle name="Normal 12 2 3" xfId="5186"/>
    <cellStyle name="Normal 12 2 4" xfId="5187"/>
    <cellStyle name="Normal 12 3" xfId="5188"/>
    <cellStyle name="Normal 12 3 2" xfId="5189"/>
    <cellStyle name="Normal 12 3 2 2" xfId="5190"/>
    <cellStyle name="Normal 12 3 3" xfId="5191"/>
    <cellStyle name="Normal 12 4" xfId="5192"/>
    <cellStyle name="Normal 12 4 2" xfId="5193"/>
    <cellStyle name="Normal 12 4 2 2" xfId="5194"/>
    <cellStyle name="Normal 12 4 3" xfId="5195"/>
    <cellStyle name="Normal 12 5" xfId="5196"/>
    <cellStyle name="Normal 12 5 2" xfId="5197"/>
    <cellStyle name="Normal 12 5 2 2" xfId="5198"/>
    <cellStyle name="Normal 12 5 3" xfId="5199"/>
    <cellStyle name="Normal 12 6" xfId="5200"/>
    <cellStyle name="Normal 12 6 2" xfId="5201"/>
    <cellStyle name="Normal 12 6 2 2" xfId="5202"/>
    <cellStyle name="Normal 12 6 3" xfId="5203"/>
    <cellStyle name="Normal 12 7" xfId="5204"/>
    <cellStyle name="Normal 12 7 2" xfId="5205"/>
    <cellStyle name="Normal 12 8" xfId="5206"/>
    <cellStyle name="Normal 12 9" xfId="5207"/>
    <cellStyle name="Normal 12_IDG KPI Ene 2010" xfId="5208"/>
    <cellStyle name="Normal 120 2" xfId="5209"/>
    <cellStyle name="Normal 120 2 2" xfId="5210"/>
    <cellStyle name="Normal 121 2" xfId="5211"/>
    <cellStyle name="Normal 121 2 2" xfId="5212"/>
    <cellStyle name="Normal 122 2" xfId="5213"/>
    <cellStyle name="Normal 122 2 2" xfId="5214"/>
    <cellStyle name="Normal 13" xfId="5215"/>
    <cellStyle name="Normal 13 2" xfId="5216"/>
    <cellStyle name="Normal 13 2 2" xfId="5217"/>
    <cellStyle name="Normal 13 2 2 2" xfId="5218"/>
    <cellStyle name="Normal 13 2 3" xfId="5219"/>
    <cellStyle name="Normal 13 2 4" xfId="5220"/>
    <cellStyle name="Normal 13 3" xfId="5221"/>
    <cellStyle name="Normal 13 3 2" xfId="5222"/>
    <cellStyle name="Normal 13 3 2 2" xfId="5223"/>
    <cellStyle name="Normal 13 3 3" xfId="5224"/>
    <cellStyle name="Normal 13 4" xfId="5225"/>
    <cellStyle name="Normal 13 4 2" xfId="5226"/>
    <cellStyle name="Normal 13 4 2 2" xfId="5227"/>
    <cellStyle name="Normal 13 4 3" xfId="5228"/>
    <cellStyle name="Normal 13 5" xfId="5229"/>
    <cellStyle name="Normal 13 5 2" xfId="5230"/>
    <cellStyle name="Normal 13 5 2 2" xfId="5231"/>
    <cellStyle name="Normal 13 5 3" xfId="5232"/>
    <cellStyle name="Normal 13 6" xfId="5233"/>
    <cellStyle name="Normal 13 6 2" xfId="5234"/>
    <cellStyle name="Normal 13 6 2 2" xfId="5235"/>
    <cellStyle name="Normal 13 6 3" xfId="5236"/>
    <cellStyle name="Normal 13 7" xfId="5237"/>
    <cellStyle name="Normal 13 7 2" xfId="5238"/>
    <cellStyle name="Normal 13 8" xfId="5239"/>
    <cellStyle name="Normal 13 9" xfId="5240"/>
    <cellStyle name="Normal 13_IDG KPI Ene 2010" xfId="5241"/>
    <cellStyle name="Normal 134 2" xfId="5242"/>
    <cellStyle name="Normal 134 2 2" xfId="5243"/>
    <cellStyle name="Normal 134 3" xfId="5244"/>
    <cellStyle name="Normal 134 3 2" xfId="5245"/>
    <cellStyle name="Normal 139 2" xfId="5246"/>
    <cellStyle name="Normal 139 2 2" xfId="5247"/>
    <cellStyle name="Normal 14" xfId="5248"/>
    <cellStyle name="Normal 14 2" xfId="5249"/>
    <cellStyle name="Normal 14 2 2" xfId="5250"/>
    <cellStyle name="Normal 14 3" xfId="5251"/>
    <cellStyle name="Normal 14 3 2" xfId="5252"/>
    <cellStyle name="Normal 14 4" xfId="5253"/>
    <cellStyle name="Normal 14_IDG KPI Ene 2010" xfId="5254"/>
    <cellStyle name="Normal 140 2" xfId="5255"/>
    <cellStyle name="Normal 140 2 2" xfId="5256"/>
    <cellStyle name="Normal 141 2" xfId="5257"/>
    <cellStyle name="Normal 141 2 2" xfId="5258"/>
    <cellStyle name="Normal 143 2" xfId="5259"/>
    <cellStyle name="Normal 143 2 2" xfId="5260"/>
    <cellStyle name="Normal 144 2" xfId="5261"/>
    <cellStyle name="Normal 144 2 2" xfId="5262"/>
    <cellStyle name="Normal 145 2" xfId="5263"/>
    <cellStyle name="Normal 145 2 2" xfId="5264"/>
    <cellStyle name="Normal 146 2" xfId="5265"/>
    <cellStyle name="Normal 146 2 2" xfId="5266"/>
    <cellStyle name="Normal 146 3" xfId="5267"/>
    <cellStyle name="Normal 146 3 2" xfId="5268"/>
    <cellStyle name="Normal 146 4" xfId="5269"/>
    <cellStyle name="Normal 146 4 2" xfId="5270"/>
    <cellStyle name="Normal 147 2" xfId="5271"/>
    <cellStyle name="Normal 147 2 2" xfId="5272"/>
    <cellStyle name="Normal 148 2" xfId="5273"/>
    <cellStyle name="Normal 148 2 2" xfId="5274"/>
    <cellStyle name="Normal 149 2" xfId="5275"/>
    <cellStyle name="Normal 149 2 2" xfId="5276"/>
    <cellStyle name="Normal 149 3" xfId="5277"/>
    <cellStyle name="Normal 149 3 2" xfId="5278"/>
    <cellStyle name="Normal 149 4" xfId="5279"/>
    <cellStyle name="Normal 149 4 2" xfId="5280"/>
    <cellStyle name="Normal 15" xfId="5281"/>
    <cellStyle name="Normal 15 2" xfId="5282"/>
    <cellStyle name="Normal 15 2 2" xfId="5283"/>
    <cellStyle name="Normal 15 3" xfId="5284"/>
    <cellStyle name="Normal 15 4" xfId="5285"/>
    <cellStyle name="Normal 151 2" xfId="5286"/>
    <cellStyle name="Normal 151 2 2" xfId="5287"/>
    <cellStyle name="Normal 151 3" xfId="5288"/>
    <cellStyle name="Normal 151 3 2" xfId="5289"/>
    <cellStyle name="Normal 151 4" xfId="5290"/>
    <cellStyle name="Normal 151 4 2" xfId="5291"/>
    <cellStyle name="Normal 152 2" xfId="5292"/>
    <cellStyle name="Normal 152 2 2" xfId="5293"/>
    <cellStyle name="Normal 153 2" xfId="5294"/>
    <cellStyle name="Normal 153 2 2" xfId="5295"/>
    <cellStyle name="Normal 153 3" xfId="5296"/>
    <cellStyle name="Normal 153 3 2" xfId="5297"/>
    <cellStyle name="Normal 154 2" xfId="5298"/>
    <cellStyle name="Normal 154 2 2" xfId="5299"/>
    <cellStyle name="Normal 154 3" xfId="5300"/>
    <cellStyle name="Normal 154 3 2" xfId="5301"/>
    <cellStyle name="Normal 16" xfId="5302"/>
    <cellStyle name="Normal 16 2" xfId="5303"/>
    <cellStyle name="Normal 16 2 2" xfId="5304"/>
    <cellStyle name="Normal 16 3" xfId="5305"/>
    <cellStyle name="Normal 16 3 2" xfId="5306"/>
    <cellStyle name="Normal 16 4" xfId="5307"/>
    <cellStyle name="Normal 16 5" xfId="5308"/>
    <cellStyle name="Normal 162 2" xfId="5309"/>
    <cellStyle name="Normal 162 2 2" xfId="5310"/>
    <cellStyle name="Normal 162 3" xfId="5311"/>
    <cellStyle name="Normal 162 3 2" xfId="5312"/>
    <cellStyle name="Normal 165 2" xfId="5313"/>
    <cellStyle name="Normal 165 2 2" xfId="5314"/>
    <cellStyle name="Normal 165 3" xfId="5315"/>
    <cellStyle name="Normal 165 3 2" xfId="5316"/>
    <cellStyle name="Normal 168 2" xfId="5317"/>
    <cellStyle name="Normal 168 2 2" xfId="5318"/>
    <cellStyle name="Normal 169 2" xfId="5319"/>
    <cellStyle name="Normal 169 2 2" xfId="5320"/>
    <cellStyle name="Normal 169 3" xfId="5321"/>
    <cellStyle name="Normal 169 3 2" xfId="5322"/>
    <cellStyle name="Normal 17" xfId="5323"/>
    <cellStyle name="Normal 17 2" xfId="5324"/>
    <cellStyle name="Normal 17 2 2" xfId="5325"/>
    <cellStyle name="Normal 17 3" xfId="5326"/>
    <cellStyle name="Normal 174 2" xfId="5327"/>
    <cellStyle name="Normal 174 2 2" xfId="5328"/>
    <cellStyle name="Normal 178 2" xfId="5329"/>
    <cellStyle name="Normal 178 2 2" xfId="5330"/>
    <cellStyle name="Normal 178 3" xfId="5331"/>
    <cellStyle name="Normal 178 3 2" xfId="5332"/>
    <cellStyle name="Normal 18" xfId="5333"/>
    <cellStyle name="Normal 18 2" xfId="5334"/>
    <cellStyle name="Normal 18 2 2" xfId="5335"/>
    <cellStyle name="Normal 18 3" xfId="5336"/>
    <cellStyle name="Normal 18 4" xfId="5337"/>
    <cellStyle name="Normal 180 2" xfId="5338"/>
    <cellStyle name="Normal 180 2 2" xfId="5339"/>
    <cellStyle name="Normal 180 3" xfId="5340"/>
    <cellStyle name="Normal 180 3 2" xfId="5341"/>
    <cellStyle name="Normal 182 2" xfId="5342"/>
    <cellStyle name="Normal 182 2 2" xfId="5343"/>
    <cellStyle name="Normal 182 3" xfId="5344"/>
    <cellStyle name="Normal 182 3 2" xfId="5345"/>
    <cellStyle name="Normal 183 2" xfId="5346"/>
    <cellStyle name="Normal 183 2 2" xfId="5347"/>
    <cellStyle name="Normal 184 2" xfId="5348"/>
    <cellStyle name="Normal 184 2 2" xfId="5349"/>
    <cellStyle name="Normal 184 3" xfId="5350"/>
    <cellStyle name="Normal 184 3 2" xfId="5351"/>
    <cellStyle name="Normal 189 2" xfId="5352"/>
    <cellStyle name="Normal 189 2 2" xfId="5353"/>
    <cellStyle name="Normal 19" xfId="5354"/>
    <cellStyle name="Normal 19 2" xfId="5355"/>
    <cellStyle name="Normal 19 2 2" xfId="5356"/>
    <cellStyle name="Normal 19 3" xfId="5357"/>
    <cellStyle name="Normal 190 2" xfId="5358"/>
    <cellStyle name="Normal 190 2 2" xfId="5359"/>
    <cellStyle name="Normal 191 2" xfId="5360"/>
    <cellStyle name="Normal 191 2 2" xfId="5361"/>
    <cellStyle name="Normal 192 2" xfId="5362"/>
    <cellStyle name="Normal 192 2 2" xfId="5363"/>
    <cellStyle name="Normal 193 2" xfId="5364"/>
    <cellStyle name="Normal 193 2 2" xfId="5365"/>
    <cellStyle name="Normal 194 2" xfId="5366"/>
    <cellStyle name="Normal 194 2 2" xfId="5367"/>
    <cellStyle name="Normal 196 2" xfId="5368"/>
    <cellStyle name="Normal 196 2 2" xfId="5369"/>
    <cellStyle name="Normal 197 2" xfId="5370"/>
    <cellStyle name="Normal 197 2 2" xfId="5371"/>
    <cellStyle name="Normal 198 2" xfId="5372"/>
    <cellStyle name="Normal 198 2 2" xfId="5373"/>
    <cellStyle name="Normal 199 2" xfId="5374"/>
    <cellStyle name="Normal 199 2 2" xfId="5375"/>
    <cellStyle name="Normal 2" xfId="3"/>
    <cellStyle name="Normal 2 10" xfId="5376"/>
    <cellStyle name="Normal 2 10 2" xfId="5377"/>
    <cellStyle name="Normal 2 11" xfId="5378"/>
    <cellStyle name="Normal 2 11 2" xfId="5379"/>
    <cellStyle name="Normal 2 12" xfId="5380"/>
    <cellStyle name="Normal 2 12 2" xfId="5381"/>
    <cellStyle name="Normal 2 12 3" xfId="5382"/>
    <cellStyle name="Normal 2 13" xfId="5383"/>
    <cellStyle name="Normal 2 13 2" xfId="5384"/>
    <cellStyle name="Normal 2 14" xfId="5385"/>
    <cellStyle name="Normal 2 14 2" xfId="5386"/>
    <cellStyle name="Normal 2 15" xfId="5387"/>
    <cellStyle name="Normal 2 15 2" xfId="5388"/>
    <cellStyle name="Normal 2 16" xfId="5389"/>
    <cellStyle name="Normal 2 16 2" xfId="5390"/>
    <cellStyle name="Normal 2 17" xfId="5391"/>
    <cellStyle name="Normal 2 17 2" xfId="5392"/>
    <cellStyle name="Normal 2 18" xfId="5393"/>
    <cellStyle name="Normal 2 18 2" xfId="5394"/>
    <cellStyle name="Normal 2 19" xfId="5395"/>
    <cellStyle name="Normal 2 19 2" xfId="5396"/>
    <cellStyle name="Normal 2 2" xfId="5397"/>
    <cellStyle name="Normal 2 2 10" xfId="5398"/>
    <cellStyle name="Normal 2 2 10 2" xfId="5399"/>
    <cellStyle name="Normal 2 2 10 2 2" xfId="5400"/>
    <cellStyle name="Normal 2 2 10 3" xfId="5401"/>
    <cellStyle name="Normal 2 2 11" xfId="5402"/>
    <cellStyle name="Normal 2 2 11 2" xfId="5403"/>
    <cellStyle name="Normal 2 2 11 2 2" xfId="5404"/>
    <cellStyle name="Normal 2 2 11 3" xfId="5405"/>
    <cellStyle name="Normal 2 2 12" xfId="5406"/>
    <cellStyle name="Normal 2 2 12 2" xfId="5407"/>
    <cellStyle name="Normal 2 2 13" xfId="5408"/>
    <cellStyle name="Normal 2 2 13 2" xfId="5409"/>
    <cellStyle name="Normal 2 2 14" xfId="5410"/>
    <cellStyle name="Normal 2 2 14 2" xfId="5411"/>
    <cellStyle name="Normal 2 2 15" xfId="5412"/>
    <cellStyle name="Normal 2 2 15 2" xfId="5413"/>
    <cellStyle name="Normal 2 2 16" xfId="5414"/>
    <cellStyle name="Normal 2 2 16 2" xfId="5415"/>
    <cellStyle name="Normal 2 2 17" xfId="5416"/>
    <cellStyle name="Normal 2 2 17 2" xfId="5417"/>
    <cellStyle name="Normal 2 2 18" xfId="5418"/>
    <cellStyle name="Normal 2 2 18 2" xfId="5419"/>
    <cellStyle name="Normal 2 2 18 2 2" xfId="5420"/>
    <cellStyle name="Normal 2 2 18 2 2 2" xfId="5421"/>
    <cellStyle name="Normal 2 2 18 2 3" xfId="5422"/>
    <cellStyle name="Normal 2 2 18 2 3 2" xfId="5423"/>
    <cellStyle name="Normal 2 2 18 2 4" xfId="5424"/>
    <cellStyle name="Normal 2 2 18 2 4 2" xfId="5425"/>
    <cellStyle name="Normal 2 2 18 2 5" xfId="5426"/>
    <cellStyle name="Normal 2 2 18 2 5 2" xfId="5427"/>
    <cellStyle name="Normal 2 2 18 2 6" xfId="5428"/>
    <cellStyle name="Normal 2 2 18 3" xfId="5429"/>
    <cellStyle name="Normal 2 2 19" xfId="5430"/>
    <cellStyle name="Normal 2 2 19 2" xfId="5431"/>
    <cellStyle name="Normal 2 2 19 2 2" xfId="5432"/>
    <cellStyle name="Normal 2 2 19 3" xfId="5433"/>
    <cellStyle name="Normal 2 2 19 3 2" xfId="5434"/>
    <cellStyle name="Normal 2 2 19 4" xfId="5435"/>
    <cellStyle name="Normal 2 2 19 4 2" xfId="5436"/>
    <cellStyle name="Normal 2 2 19 5" xfId="5437"/>
    <cellStyle name="Normal 2 2 19 5 2" xfId="5438"/>
    <cellStyle name="Normal 2 2 19 6" xfId="5439"/>
    <cellStyle name="Normal 2 2 19_IDG KPI Ene 2010" xfId="5440"/>
    <cellStyle name="Normal 2 2 2" xfId="5441"/>
    <cellStyle name="Normal 2 2 2 10" xfId="5442"/>
    <cellStyle name="Normal 2 2 2 10 2" xfId="5443"/>
    <cellStyle name="Normal 2 2 2 11" xfId="5444"/>
    <cellStyle name="Normal 2 2 2 11 2" xfId="5445"/>
    <cellStyle name="Normal 2 2 2 12" xfId="5446"/>
    <cellStyle name="Normal 2 2 2 12 2" xfId="5447"/>
    <cellStyle name="Normal 2 2 2 13" xfId="5448"/>
    <cellStyle name="Normal 2 2 2 13 2" xfId="5449"/>
    <cellStyle name="Normal 2 2 2 13 2 2" xfId="5450"/>
    <cellStyle name="Normal 2 2 2 13 3" xfId="5451"/>
    <cellStyle name="Normal 2 2 2 13 3 2" xfId="5452"/>
    <cellStyle name="Normal 2 2 2 13 4" xfId="5453"/>
    <cellStyle name="Normal 2 2 2 13 4 2" xfId="5454"/>
    <cellStyle name="Normal 2 2 2 13 5" xfId="5455"/>
    <cellStyle name="Normal 2 2 2 13 5 2" xfId="5456"/>
    <cellStyle name="Normal 2 2 2 13 6" xfId="5457"/>
    <cellStyle name="Normal 2 2 2 13 6 2" xfId="5458"/>
    <cellStyle name="Normal 2 2 2 13 7" xfId="5459"/>
    <cellStyle name="Normal 2 2 2 14" xfId="5460"/>
    <cellStyle name="Normal 2 2 2 14 2" xfId="5461"/>
    <cellStyle name="Normal 2 2 2 15" xfId="5462"/>
    <cellStyle name="Normal 2 2 2 15 2" xfId="5463"/>
    <cellStyle name="Normal 2 2 2 16" xfId="5464"/>
    <cellStyle name="Normal 2 2 2 16 2" xfId="5465"/>
    <cellStyle name="Normal 2 2 2 17" xfId="5466"/>
    <cellStyle name="Normal 2 2 2 17 2" xfId="5467"/>
    <cellStyle name="Normal 2 2 2 17 2 2" xfId="5468"/>
    <cellStyle name="Normal 2 2 2 17 3" xfId="5469"/>
    <cellStyle name="Normal 2 2 2 18" xfId="5470"/>
    <cellStyle name="Normal 2 2 2 18 2" xfId="5471"/>
    <cellStyle name="Normal 2 2 2 19" xfId="5472"/>
    <cellStyle name="Normal 2 2 2 19 2" xfId="5473"/>
    <cellStyle name="Normal 2 2 2 2" xfId="5474"/>
    <cellStyle name="Normal 2 2 2 2 10" xfId="5475"/>
    <cellStyle name="Normal 2 2 2 2 10 2" xfId="5476"/>
    <cellStyle name="Normal 2 2 2 2 10 2 2" xfId="5477"/>
    <cellStyle name="Normal 2 2 2 2 10 3" xfId="5478"/>
    <cellStyle name="Normal 2 2 2 2 11" xfId="5479"/>
    <cellStyle name="Normal 2 2 2 2 11 2" xfId="5480"/>
    <cellStyle name="Normal 2 2 2 2 12" xfId="5481"/>
    <cellStyle name="Normal 2 2 2 2 12 2" xfId="5482"/>
    <cellStyle name="Normal 2 2 2 2 13" xfId="5483"/>
    <cellStyle name="Normal 2 2 2 2 13 2" xfId="5484"/>
    <cellStyle name="Normal 2 2 2 2 14" xfId="5485"/>
    <cellStyle name="Normal 2 2 2 2 14 2" xfId="5486"/>
    <cellStyle name="Normal 2 2 2 2 14 2 2" xfId="5487"/>
    <cellStyle name="Normal 2 2 2 2 14 3" xfId="5488"/>
    <cellStyle name="Normal 2 2 2 2 15" xfId="5489"/>
    <cellStyle name="Normal 2 2 2 2 15 2" xfId="5490"/>
    <cellStyle name="Normal 2 2 2 2 16" xfId="5491"/>
    <cellStyle name="Normal 2 2 2 2 16 2" xfId="5492"/>
    <cellStyle name="Normal 2 2 2 2 17" xfId="5493"/>
    <cellStyle name="Normal 2 2 2 2 17 2" xfId="5494"/>
    <cellStyle name="Normal 2 2 2 2 18" xfId="5495"/>
    <cellStyle name="Normal 2 2 2 2 18 2" xfId="5496"/>
    <cellStyle name="Normal 2 2 2 2 18 2 2" xfId="5497"/>
    <cellStyle name="Normal 2 2 2 2 18 3" xfId="5498"/>
    <cellStyle name="Normal 2 2 2 2 18_IDG KPI Ene 2010" xfId="5499"/>
    <cellStyle name="Normal 2 2 2 2 19" xfId="5500"/>
    <cellStyle name="Normal 2 2 2 2 19 2" xfId="5501"/>
    <cellStyle name="Normal 2 2 2 2 2" xfId="5502"/>
    <cellStyle name="Normal 2 2 2 2 2 10" xfId="5503"/>
    <cellStyle name="Normal 2 2 2 2 2 10 2" xfId="5504"/>
    <cellStyle name="Normal 2 2 2 2 2 11" xfId="5505"/>
    <cellStyle name="Normal 2 2 2 2 2 11 2" xfId="5506"/>
    <cellStyle name="Normal 2 2 2 2 2 11 2 2" xfId="5507"/>
    <cellStyle name="Normal 2 2 2 2 2 11 3" xfId="5508"/>
    <cellStyle name="Normal 2 2 2 2 2 12" xfId="5509"/>
    <cellStyle name="Normal 2 2 2 2 2 12 2" xfId="5510"/>
    <cellStyle name="Normal 2 2 2 2 2 13" xfId="5511"/>
    <cellStyle name="Normal 2 2 2 2 2 13 2" xfId="5512"/>
    <cellStyle name="Normal 2 2 2 2 2 14" xfId="5513"/>
    <cellStyle name="Normal 2 2 2 2 2 14 2" xfId="5514"/>
    <cellStyle name="Normal 2 2 2 2 2 15" xfId="5515"/>
    <cellStyle name="Normal 2 2 2 2 2 15 2" xfId="5516"/>
    <cellStyle name="Normal 2 2 2 2 2 15 2 2" xfId="5517"/>
    <cellStyle name="Normal 2 2 2 2 2 15 3" xfId="5518"/>
    <cellStyle name="Normal 2 2 2 2 2 16" xfId="5519"/>
    <cellStyle name="Normal 2 2 2 2 2 16 2" xfId="5520"/>
    <cellStyle name="Normal 2 2 2 2 2 17" xfId="5521"/>
    <cellStyle name="Normal 2 2 2 2 2 17 2" xfId="5522"/>
    <cellStyle name="Normal 2 2 2 2 2 18" xfId="5523"/>
    <cellStyle name="Normal 2 2 2 2 2 2" xfId="5524"/>
    <cellStyle name="Normal 2 2 2 2 2 2 10" xfId="5525"/>
    <cellStyle name="Normal 2 2 2 2 2 2 10 2" xfId="5526"/>
    <cellStyle name="Normal 2 2 2 2 2 2 11" xfId="5527"/>
    <cellStyle name="Normal 2 2 2 2 2 2 11 2" xfId="5528"/>
    <cellStyle name="Normal 2 2 2 2 2 2 12" xfId="5529"/>
    <cellStyle name="Normal 2 2 2 2 2 2 12 2" xfId="5530"/>
    <cellStyle name="Normal 2 2 2 2 2 2 12 2 2" xfId="5531"/>
    <cellStyle name="Normal 2 2 2 2 2 2 12 3" xfId="5532"/>
    <cellStyle name="Normal 2 2 2 2 2 2 13" xfId="5533"/>
    <cellStyle name="Normal 2 2 2 2 2 2 13 2" xfId="5534"/>
    <cellStyle name="Normal 2 2 2 2 2 2 14" xfId="5535"/>
    <cellStyle name="Normal 2 2 2 2 2 2 14 2" xfId="5536"/>
    <cellStyle name="Normal 2 2 2 2 2 2 15" xfId="5537"/>
    <cellStyle name="Normal 2 2 2 2 2 2 2" xfId="5538"/>
    <cellStyle name="Normal 2 2 2 2 2 2 2 10" xfId="5539"/>
    <cellStyle name="Normal 2 2 2 2 2 2 2 10 2" xfId="5540"/>
    <cellStyle name="Normal 2 2 2 2 2 2 2 11" xfId="5541"/>
    <cellStyle name="Normal 2 2 2 2 2 2 2 11 2" xfId="5542"/>
    <cellStyle name="Normal 2 2 2 2 2 2 2 12" xfId="5543"/>
    <cellStyle name="Normal 2 2 2 2 2 2 2 12 2" xfId="5544"/>
    <cellStyle name="Normal 2 2 2 2 2 2 2 13" xfId="5545"/>
    <cellStyle name="Normal 2 2 2 2 2 2 2 13 2" xfId="5546"/>
    <cellStyle name="Normal 2 2 2 2 2 2 2 13 2 2" xfId="5547"/>
    <cellStyle name="Normal 2 2 2 2 2 2 2 13 3" xfId="5548"/>
    <cellStyle name="Normal 2 2 2 2 2 2 2 14" xfId="5549"/>
    <cellStyle name="Normal 2 2 2 2 2 2 2 14 2" xfId="5550"/>
    <cellStyle name="Normal 2 2 2 2 2 2 2 15" xfId="5551"/>
    <cellStyle name="Normal 2 2 2 2 2 2 2 15 2" xfId="5552"/>
    <cellStyle name="Normal 2 2 2 2 2 2 2 16" xfId="5553"/>
    <cellStyle name="Normal 2 2 2 2 2 2 2 2" xfId="5554"/>
    <cellStyle name="Normal 2 2 2 2 2 2 2 2 10" xfId="5555"/>
    <cellStyle name="Normal 2 2 2 2 2 2 2 2 10 2" xfId="5556"/>
    <cellStyle name="Normal 2 2 2 2 2 2 2 2 11" xfId="5557"/>
    <cellStyle name="Normal 2 2 2 2 2 2 2 2 11 2" xfId="5558"/>
    <cellStyle name="Normal 2 2 2 2 2 2 2 2 11 2 2" xfId="5559"/>
    <cellStyle name="Normal 2 2 2 2 2 2 2 2 11 3" xfId="5560"/>
    <cellStyle name="Normal 2 2 2 2 2 2 2 2 12" xfId="5561"/>
    <cellStyle name="Normal 2 2 2 2 2 2 2 2 12 2" xfId="5562"/>
    <cellStyle name="Normal 2 2 2 2 2 2 2 2 13" xfId="5563"/>
    <cellStyle name="Normal 2 2 2 2 2 2 2 2 13 2" xfId="5564"/>
    <cellStyle name="Normal 2 2 2 2 2 2 2 2 14" xfId="5565"/>
    <cellStyle name="Normal 2 2 2 2 2 2 2 2 2" xfId="5566"/>
    <cellStyle name="Normal 2 2 2 2 2 2 2 2 2 10" xfId="5567"/>
    <cellStyle name="Normal 2 2 2 2 2 2 2 2 2 10 2" xfId="5568"/>
    <cellStyle name="Normal 2 2 2 2 2 2 2 2 2 11" xfId="5569"/>
    <cellStyle name="Normal 2 2 2 2 2 2 2 2 2 11 2" xfId="5570"/>
    <cellStyle name="Normal 2 2 2 2 2 2 2 2 2 12" xfId="5571"/>
    <cellStyle name="Normal 2 2 2 2 2 2 2 2 2 12 2" xfId="5572"/>
    <cellStyle name="Normal 2 2 2 2 2 2 2 2 2 12 2 2" xfId="5573"/>
    <cellStyle name="Normal 2 2 2 2 2 2 2 2 2 12 3" xfId="5574"/>
    <cellStyle name="Normal 2 2 2 2 2 2 2 2 2 13" xfId="5575"/>
    <cellStyle name="Normal 2 2 2 2 2 2 2 2 2 13 2" xfId="5576"/>
    <cellStyle name="Normal 2 2 2 2 2 2 2 2 2 14" xfId="5577"/>
    <cellStyle name="Normal 2 2 2 2 2 2 2 2 2 14 2" xfId="5578"/>
    <cellStyle name="Normal 2 2 2 2 2 2 2 2 2 15" xfId="5579"/>
    <cellStyle name="Normal 2 2 2 2 2 2 2 2 2 2" xfId="5580"/>
    <cellStyle name="Normal 2 2 2 2 2 2 2 2 2 2 10" xfId="5581"/>
    <cellStyle name="Normal 2 2 2 2 2 2 2 2 2 2 10 2" xfId="5582"/>
    <cellStyle name="Normal 2 2 2 2 2 2 2 2 2 2 11" xfId="5583"/>
    <cellStyle name="Normal 2 2 2 2 2 2 2 2 2 2 2" xfId="5584"/>
    <cellStyle name="Normal 2 2 2 2 2 2 2 2 2 2 2 10" xfId="5585"/>
    <cellStyle name="Normal 2 2 2 2 2 2 2 2 2 2 2 10 2" xfId="5586"/>
    <cellStyle name="Normal 2 2 2 2 2 2 2 2 2 2 2 11" xfId="5587"/>
    <cellStyle name="Normal 2 2 2 2 2 2 2 2 2 2 2 2" xfId="5588"/>
    <cellStyle name="Normal 2 2 2 2 2 2 2 2 2 2 2 2 10" xfId="5589"/>
    <cellStyle name="Normal 2 2 2 2 2 2 2 2 2 2 2 2 2" xfId="5590"/>
    <cellStyle name="Normal 2 2 2 2 2 2 2 2 2 2 2 2 2 2" xfId="5591"/>
    <cellStyle name="Normal 2 2 2 2 2 2 2 2 2 2 2 2 2 2 2" xfId="5592"/>
    <cellStyle name="Normal 2 2 2 2 2 2 2 2 2 2 2 2 2 2 2 2" xfId="5593"/>
    <cellStyle name="Normal 2 2 2 2 2 2 2 2 2 2 2 2 2 2 2 2 2" xfId="5594"/>
    <cellStyle name="Normal 2 2 2 2 2 2 2 2 2 2 2 2 2 2 2 2 2 2" xfId="5595"/>
    <cellStyle name="Normal 2 2 2 2 2 2 2 2 2 2 2 2 2 2 2 2 2 2 2" xfId="5596"/>
    <cellStyle name="Normal 2 2 2 2 2 2 2 2 2 2 2 2 2 2 2 2 2 2 2 2" xfId="5597"/>
    <cellStyle name="Normal 2 2 2 2 2 2 2 2 2 2 2 2 2 2 2 2 2 2 2 2 2" xfId="5598"/>
    <cellStyle name="Normal 2 2 2 2 2 2 2 2 2 2 2 2 2 2 2 2 2 2 2 2 2 2" xfId="5599"/>
    <cellStyle name="Normal 2 2 2 2 2 2 2 2 2 2 2 2 2 2 2 2 2 2 2 2 2 2 2" xfId="5600"/>
    <cellStyle name="Normal 2 2 2 2 2 2 2 2 2 2 2 2 2 2 2 2 2 2 2 2 2 3" xfId="5601"/>
    <cellStyle name="Normal 2 2 2 2 2 2 2 2 2 2 2 2 2 2 2 2 2 2 2 2 3" xfId="5602"/>
    <cellStyle name="Normal 2 2 2 2 2 2 2 2 2 2 2 2 2 2 2 2 2 2 2 3" xfId="5603"/>
    <cellStyle name="Normal 2 2 2 2 2 2 2 2 2 2 2 2 2 2 2 2 2 2 2 3 2" xfId="5604"/>
    <cellStyle name="Normal 2 2 2 2 2 2 2 2 2 2 2 2 2 2 2 2 2 2 2 4" xfId="5605"/>
    <cellStyle name="Normal 2 2 2 2 2 2 2 2 2 2 2 2 2 2 2 2 2 2 3" xfId="5606"/>
    <cellStyle name="Normal 2 2 2 2 2 2 2 2 2 2 2 2 2 2 2 2 2 2 3 2" xfId="5607"/>
    <cellStyle name="Normal 2 2 2 2 2 2 2 2 2 2 2 2 2 2 2 2 2 2 4" xfId="5608"/>
    <cellStyle name="Normal 2 2 2 2 2 2 2 2 2 2 2 2 2 2 2 2 2 3" xfId="5609"/>
    <cellStyle name="Normal 2 2 2 2 2 2 2 2 2 2 2 2 2 2 2 2 2 3 2" xfId="5610"/>
    <cellStyle name="Normal 2 2 2 2 2 2 2 2 2 2 2 2 2 2 2 2 2 4" xfId="5611"/>
    <cellStyle name="Normal 2 2 2 2 2 2 2 2 2 2 2 2 2 2 2 2 2 4 2" xfId="5612"/>
    <cellStyle name="Normal 2 2 2 2 2 2 2 2 2 2 2 2 2 2 2 2 2 5" xfId="5613"/>
    <cellStyle name="Normal 2 2 2 2 2 2 2 2 2 2 2 2 2 2 2 2 3" xfId="5614"/>
    <cellStyle name="Normal 2 2 2 2 2 2 2 2 2 2 2 2 2 2 2 2 3 2" xfId="5615"/>
    <cellStyle name="Normal 2 2 2 2 2 2 2 2 2 2 2 2 2 2 2 2 4" xfId="5616"/>
    <cellStyle name="Normal 2 2 2 2 2 2 2 2 2 2 2 2 2 2 2 2 4 2" xfId="5617"/>
    <cellStyle name="Normal 2 2 2 2 2 2 2 2 2 2 2 2 2 2 2 2 5" xfId="5618"/>
    <cellStyle name="Normal 2 2 2 2 2 2 2 2 2 2 2 2 2 2 2 2 5 2" xfId="5619"/>
    <cellStyle name="Normal 2 2 2 2 2 2 2 2 2 2 2 2 2 2 2 2 6" xfId="5620"/>
    <cellStyle name="Normal 2 2 2 2 2 2 2 2 2 2 2 2 2 2 2 3" xfId="5621"/>
    <cellStyle name="Normal 2 2 2 2 2 2 2 2 2 2 2 2 2 2 2 3 2" xfId="5622"/>
    <cellStyle name="Normal 2 2 2 2 2 2 2 2 2 2 2 2 2 2 2 3 2 2" xfId="5623"/>
    <cellStyle name="Normal 2 2 2 2 2 2 2 2 2 2 2 2 2 2 2 3 3" xfId="5624"/>
    <cellStyle name="Normal 2 2 2 2 2 2 2 2 2 2 2 2 2 2 2 4" xfId="5625"/>
    <cellStyle name="Normal 2 2 2 2 2 2 2 2 2 2 2 2 2 2 2 4 2" xfId="5626"/>
    <cellStyle name="Normal 2 2 2 2 2 2 2 2 2 2 2 2 2 2 2 5" xfId="5627"/>
    <cellStyle name="Normal 2 2 2 2 2 2 2 2 2 2 2 2 2 2 2 5 2" xfId="5628"/>
    <cellStyle name="Normal 2 2 2 2 2 2 2 2 2 2 2 2 2 2 2 6" xfId="5629"/>
    <cellStyle name="Normal 2 2 2 2 2 2 2 2 2 2 2 2 2 2 3" xfId="5630"/>
    <cellStyle name="Normal 2 2 2 2 2 2 2 2 2 2 2 2 2 2 3 2" xfId="5631"/>
    <cellStyle name="Normal 2 2 2 2 2 2 2 2 2 2 2 2 2 2 3 2 2" xfId="5632"/>
    <cellStyle name="Normal 2 2 2 2 2 2 2 2 2 2 2 2 2 2 3 3" xfId="5633"/>
    <cellStyle name="Normal 2 2 2 2 2 2 2 2 2 2 2 2 2 2 4" xfId="5634"/>
    <cellStyle name="Normal 2 2 2 2 2 2 2 2 2 2 2 2 2 2 4 2" xfId="5635"/>
    <cellStyle name="Normal 2 2 2 2 2 2 2 2 2 2 2 2 2 2 5" xfId="5636"/>
    <cellStyle name="Normal 2 2 2 2 2 2 2 2 2 2 2 2 2 2 5 2" xfId="5637"/>
    <cellStyle name="Normal 2 2 2 2 2 2 2 2 2 2 2 2 2 2 6" xfId="5638"/>
    <cellStyle name="Normal 2 2 2 2 2 2 2 2 2 2 2 2 2 3" xfId="5639"/>
    <cellStyle name="Normal 2 2 2 2 2 2 2 2 2 2 2 2 2 3 2" xfId="5640"/>
    <cellStyle name="Normal 2 2 2 2 2 2 2 2 2 2 2 2 2 4" xfId="5641"/>
    <cellStyle name="Normal 2 2 2 2 2 2 2 2 2 2 2 2 2 4 2" xfId="5642"/>
    <cellStyle name="Normal 2 2 2 2 2 2 2 2 2 2 2 2 2 4 2 2" xfId="5643"/>
    <cellStyle name="Normal 2 2 2 2 2 2 2 2 2 2 2 2 2 4 3" xfId="5644"/>
    <cellStyle name="Normal 2 2 2 2 2 2 2 2 2 2 2 2 2 5" xfId="5645"/>
    <cellStyle name="Normal 2 2 2 2 2 2 2 2 2 2 2 2 2 5 2" xfId="5646"/>
    <cellStyle name="Normal 2 2 2 2 2 2 2 2 2 2 2 2 2 6" xfId="5647"/>
    <cellStyle name="Normal 2 2 2 2 2 2 2 2 2 2 2 2 2 6 2" xfId="5648"/>
    <cellStyle name="Normal 2 2 2 2 2 2 2 2 2 2 2 2 2 7" xfId="5649"/>
    <cellStyle name="Normal 2 2 2 2 2 2 2 2 2 2 2 2 2_IDG KPI Ene 2010" xfId="5650"/>
    <cellStyle name="Normal 2 2 2 2 2 2 2 2 2 2 2 2 3" xfId="5651"/>
    <cellStyle name="Normal 2 2 2 2 2 2 2 2 2 2 2 2 3 2" xfId="5652"/>
    <cellStyle name="Normal 2 2 2 2 2 2 2 2 2 2 2 2 4" xfId="5653"/>
    <cellStyle name="Normal 2 2 2 2 2 2 2 2 2 2 2 2 4 2" xfId="5654"/>
    <cellStyle name="Normal 2 2 2 2 2 2 2 2 2 2 2 2 5" xfId="5655"/>
    <cellStyle name="Normal 2 2 2 2 2 2 2 2 2 2 2 2 5 2" xfId="5656"/>
    <cellStyle name="Normal 2 2 2 2 2 2 2 2 2 2 2 2 6" xfId="5657"/>
    <cellStyle name="Normal 2 2 2 2 2 2 2 2 2 2 2 2 6 2" xfId="5658"/>
    <cellStyle name="Normal 2 2 2 2 2 2 2 2 2 2 2 2 7" xfId="5659"/>
    <cellStyle name="Normal 2 2 2 2 2 2 2 2 2 2 2 2 7 2" xfId="5660"/>
    <cellStyle name="Normal 2 2 2 2 2 2 2 2 2 2 2 2 7 2 2" xfId="5661"/>
    <cellStyle name="Normal 2 2 2 2 2 2 2 2 2 2 2 2 7 3" xfId="5662"/>
    <cellStyle name="Normal 2 2 2 2 2 2 2 2 2 2 2 2 8" xfId="5663"/>
    <cellStyle name="Normal 2 2 2 2 2 2 2 2 2 2 2 2 8 2" xfId="5664"/>
    <cellStyle name="Normal 2 2 2 2 2 2 2 2 2 2 2 2 9" xfId="5665"/>
    <cellStyle name="Normal 2 2 2 2 2 2 2 2 2 2 2 2 9 2" xfId="5666"/>
    <cellStyle name="Normal 2 2 2 2 2 2 2 2 2 2 2 3" xfId="5667"/>
    <cellStyle name="Normal 2 2 2 2 2 2 2 2 2 2 2 3 2" xfId="5668"/>
    <cellStyle name="Normal 2 2 2 2 2 2 2 2 2 2 2 4" xfId="5669"/>
    <cellStyle name="Normal 2 2 2 2 2 2 2 2 2 2 2 4 2" xfId="5670"/>
    <cellStyle name="Normal 2 2 2 2 2 2 2 2 2 2 2 4 2 2" xfId="5671"/>
    <cellStyle name="Normal 2 2 2 2 2 2 2 2 2 2 2 4 3" xfId="5672"/>
    <cellStyle name="Normal 2 2 2 2 2 2 2 2 2 2 2 5" xfId="5673"/>
    <cellStyle name="Normal 2 2 2 2 2 2 2 2 2 2 2 5 2" xfId="5674"/>
    <cellStyle name="Normal 2 2 2 2 2 2 2 2 2 2 2 6" xfId="5675"/>
    <cellStyle name="Normal 2 2 2 2 2 2 2 2 2 2 2 6 2" xfId="5676"/>
    <cellStyle name="Normal 2 2 2 2 2 2 2 2 2 2 2 7" xfId="5677"/>
    <cellStyle name="Normal 2 2 2 2 2 2 2 2 2 2 2 7 2" xfId="5678"/>
    <cellStyle name="Normal 2 2 2 2 2 2 2 2 2 2 2 8" xfId="5679"/>
    <cellStyle name="Normal 2 2 2 2 2 2 2 2 2 2 2 8 2" xfId="5680"/>
    <cellStyle name="Normal 2 2 2 2 2 2 2 2 2 2 2 8 2 2" xfId="5681"/>
    <cellStyle name="Normal 2 2 2 2 2 2 2 2 2 2 2 8 3" xfId="5682"/>
    <cellStyle name="Normal 2 2 2 2 2 2 2 2 2 2 2 9" xfId="5683"/>
    <cellStyle name="Normal 2 2 2 2 2 2 2 2 2 2 2 9 2" xfId="5684"/>
    <cellStyle name="Normal 2 2 2 2 2 2 2 2 2 2 2_IDG KPI Ene 2010" xfId="5685"/>
    <cellStyle name="Normal 2 2 2 2 2 2 2 2 2 2 3" xfId="5686"/>
    <cellStyle name="Normal 2 2 2 2 2 2 2 2 2 2 3 2" xfId="5687"/>
    <cellStyle name="Normal 2 2 2 2 2 2 2 2 2 2 4" xfId="5688"/>
    <cellStyle name="Normal 2 2 2 2 2 2 2 2 2 2 4 2" xfId="5689"/>
    <cellStyle name="Normal 2 2 2 2 2 2 2 2 2 2 4 2 2" xfId="5690"/>
    <cellStyle name="Normal 2 2 2 2 2 2 2 2 2 2 4 3" xfId="5691"/>
    <cellStyle name="Normal 2 2 2 2 2 2 2 2 2 2 5" xfId="5692"/>
    <cellStyle name="Normal 2 2 2 2 2 2 2 2 2 2 5 2" xfId="5693"/>
    <cellStyle name="Normal 2 2 2 2 2 2 2 2 2 2 6" xfId="5694"/>
    <cellStyle name="Normal 2 2 2 2 2 2 2 2 2 2 6 2" xfId="5695"/>
    <cellStyle name="Normal 2 2 2 2 2 2 2 2 2 2 7" xfId="5696"/>
    <cellStyle name="Normal 2 2 2 2 2 2 2 2 2 2 7 2" xfId="5697"/>
    <cellStyle name="Normal 2 2 2 2 2 2 2 2 2 2 8" xfId="5698"/>
    <cellStyle name="Normal 2 2 2 2 2 2 2 2 2 2 8 2" xfId="5699"/>
    <cellStyle name="Normal 2 2 2 2 2 2 2 2 2 2 8 2 2" xfId="5700"/>
    <cellStyle name="Normal 2 2 2 2 2 2 2 2 2 2 8 3" xfId="5701"/>
    <cellStyle name="Normal 2 2 2 2 2 2 2 2 2 2 9" xfId="5702"/>
    <cellStyle name="Normal 2 2 2 2 2 2 2 2 2 2 9 2" xfId="5703"/>
    <cellStyle name="Normal 2 2 2 2 2 2 2 2 2 3" xfId="5704"/>
    <cellStyle name="Normal 2 2 2 2 2 2 2 2 2 3 2" xfId="5705"/>
    <cellStyle name="Normal 2 2 2 2 2 2 2 2 2 4" xfId="5706"/>
    <cellStyle name="Normal 2 2 2 2 2 2 2 2 2 4 2" xfId="5707"/>
    <cellStyle name="Normal 2 2 2 2 2 2 2 2 2 5" xfId="5708"/>
    <cellStyle name="Normal 2 2 2 2 2 2 2 2 2 5 2" xfId="5709"/>
    <cellStyle name="Normal 2 2 2 2 2 2 2 2 2 6" xfId="5710"/>
    <cellStyle name="Normal 2 2 2 2 2 2 2 2 2 6 2" xfId="5711"/>
    <cellStyle name="Normal 2 2 2 2 2 2 2 2 2 7" xfId="5712"/>
    <cellStyle name="Normal 2 2 2 2 2 2 2 2 2 7 2" xfId="5713"/>
    <cellStyle name="Normal 2 2 2 2 2 2 2 2 2 8" xfId="5714"/>
    <cellStyle name="Normal 2 2 2 2 2 2 2 2 2 8 2" xfId="5715"/>
    <cellStyle name="Normal 2 2 2 2 2 2 2 2 2 8 2 2" xfId="5716"/>
    <cellStyle name="Normal 2 2 2 2 2 2 2 2 2 8 3" xfId="5717"/>
    <cellStyle name="Normal 2 2 2 2 2 2 2 2 2 9" xfId="5718"/>
    <cellStyle name="Normal 2 2 2 2 2 2 2 2 2 9 2" xfId="5719"/>
    <cellStyle name="Normal 2 2 2 2 2 2 2 2 2_IDG KPI Ene 2010" xfId="5720"/>
    <cellStyle name="Normal 2 2 2 2 2 2 2 2 3" xfId="5721"/>
    <cellStyle name="Normal 2 2 2 2 2 2 2 2 3 2" xfId="5722"/>
    <cellStyle name="Normal 2 2 2 2 2 2 2 2 3 2 2" xfId="5723"/>
    <cellStyle name="Normal 2 2 2 2 2 2 2 2 3 3" xfId="5724"/>
    <cellStyle name="Normal 2 2 2 2 2 2 2 2 4" xfId="5725"/>
    <cellStyle name="Normal 2 2 2 2 2 2 2 2 4 2" xfId="5726"/>
    <cellStyle name="Normal 2 2 2 2 2 2 2 2 4 2 2" xfId="5727"/>
    <cellStyle name="Normal 2 2 2 2 2 2 2 2 4 3" xfId="5728"/>
    <cellStyle name="Normal 2 2 2 2 2 2 2 2 5" xfId="5729"/>
    <cellStyle name="Normal 2 2 2 2 2 2 2 2 5 2" xfId="5730"/>
    <cellStyle name="Normal 2 2 2 2 2 2 2 2 6" xfId="5731"/>
    <cellStyle name="Normal 2 2 2 2 2 2 2 2 6 2" xfId="5732"/>
    <cellStyle name="Normal 2 2 2 2 2 2 2 2 7" xfId="5733"/>
    <cellStyle name="Normal 2 2 2 2 2 2 2 2 7 2" xfId="5734"/>
    <cellStyle name="Normal 2 2 2 2 2 2 2 2 7 2 2" xfId="5735"/>
    <cellStyle name="Normal 2 2 2 2 2 2 2 2 7 3" xfId="5736"/>
    <cellStyle name="Normal 2 2 2 2 2 2 2 2 8" xfId="5737"/>
    <cellStyle name="Normal 2 2 2 2 2 2 2 2 8 2" xfId="5738"/>
    <cellStyle name="Normal 2 2 2 2 2 2 2 2 9" xfId="5739"/>
    <cellStyle name="Normal 2 2 2 2 2 2 2 2 9 2" xfId="5740"/>
    <cellStyle name="Normal 2 2 2 2 2 2 2 3" xfId="5741"/>
    <cellStyle name="Normal 2 2 2 2 2 2 2 3 2" xfId="5742"/>
    <cellStyle name="Normal 2 2 2 2 2 2 2 3 2 2" xfId="5743"/>
    <cellStyle name="Normal 2 2 2 2 2 2 2 3 3" xfId="5744"/>
    <cellStyle name="Normal 2 2 2 2 2 2 2 4" xfId="5745"/>
    <cellStyle name="Normal 2 2 2 2 2 2 2 4 2" xfId="5746"/>
    <cellStyle name="Normal 2 2 2 2 2 2 2 5" xfId="5747"/>
    <cellStyle name="Normal 2 2 2 2 2 2 2 5 2" xfId="5748"/>
    <cellStyle name="Normal 2 2 2 2 2 2 2 6" xfId="5749"/>
    <cellStyle name="Normal 2 2 2 2 2 2 2 6 2" xfId="5750"/>
    <cellStyle name="Normal 2 2 2 2 2 2 2 7" xfId="5751"/>
    <cellStyle name="Normal 2 2 2 2 2 2 2 7 2" xfId="5752"/>
    <cellStyle name="Normal 2 2 2 2 2 2 2 8" xfId="5753"/>
    <cellStyle name="Normal 2 2 2 2 2 2 2 8 2" xfId="5754"/>
    <cellStyle name="Normal 2 2 2 2 2 2 2 9" xfId="5755"/>
    <cellStyle name="Normal 2 2 2 2 2 2 2 9 2" xfId="5756"/>
    <cellStyle name="Normal 2 2 2 2 2 2 2 9 2 2" xfId="5757"/>
    <cellStyle name="Normal 2 2 2 2 2 2 2 9 3" xfId="5758"/>
    <cellStyle name="Normal 2 2 2 2 2 2 2_IDG KPI Ene 2010" xfId="5759"/>
    <cellStyle name="Normal 2 2 2 2 2 2 3" xfId="5760"/>
    <cellStyle name="Normal 2 2 2 2 2 2 3 2" xfId="5761"/>
    <cellStyle name="Normal 2 2 2 2 2 2 3 2 2" xfId="5762"/>
    <cellStyle name="Normal 2 2 2 2 2 2 3 3" xfId="5763"/>
    <cellStyle name="Normal 2 2 2 2 2 2 3_IDG KPI Ene 2010" xfId="5764"/>
    <cellStyle name="Normal 2 2 2 2 2 2 4" xfId="5765"/>
    <cellStyle name="Normal 2 2 2 2 2 2 4 2" xfId="5766"/>
    <cellStyle name="Normal 2 2 2 2 2 2 4 2 2" xfId="5767"/>
    <cellStyle name="Normal 2 2 2 2 2 2 4 3" xfId="5768"/>
    <cellStyle name="Normal 2 2 2 2 2 2 5" xfId="5769"/>
    <cellStyle name="Normal 2 2 2 2 2 2 5 2" xfId="5770"/>
    <cellStyle name="Normal 2 2 2 2 2 2 5 2 2" xfId="5771"/>
    <cellStyle name="Normal 2 2 2 2 2 2 5 3" xfId="5772"/>
    <cellStyle name="Normal 2 2 2 2 2 2 6" xfId="5773"/>
    <cellStyle name="Normal 2 2 2 2 2 2 6 2" xfId="5774"/>
    <cellStyle name="Normal 2 2 2 2 2 2 7" xfId="5775"/>
    <cellStyle name="Normal 2 2 2 2 2 2 7 2" xfId="5776"/>
    <cellStyle name="Normal 2 2 2 2 2 2 8" xfId="5777"/>
    <cellStyle name="Normal 2 2 2 2 2 2 8 2" xfId="5778"/>
    <cellStyle name="Normal 2 2 2 2 2 2 8 2 2" xfId="5779"/>
    <cellStyle name="Normal 2 2 2 2 2 2 8 3" xfId="5780"/>
    <cellStyle name="Normal 2 2 2 2 2 2 9" xfId="5781"/>
    <cellStyle name="Normal 2 2 2 2 2 2 9 2" xfId="5782"/>
    <cellStyle name="Normal 2 2 2 2 2 3" xfId="5783"/>
    <cellStyle name="Normal 2 2 2 2 2 3 2" xfId="5784"/>
    <cellStyle name="Normal 2 2 2 2 2 4" xfId="5785"/>
    <cellStyle name="Normal 2 2 2 2 2 4 2" xfId="5786"/>
    <cellStyle name="Normal 2 2 2 2 2 4 2 2" xfId="5787"/>
    <cellStyle name="Normal 2 2 2 2 2 4 3" xfId="5788"/>
    <cellStyle name="Normal 2 2 2 2 2 5" xfId="5789"/>
    <cellStyle name="Normal 2 2 2 2 2 5 2" xfId="5790"/>
    <cellStyle name="Normal 2 2 2 2 2 6" xfId="5791"/>
    <cellStyle name="Normal 2 2 2 2 2 6 2" xfId="5792"/>
    <cellStyle name="Normal 2 2 2 2 2 7" xfId="5793"/>
    <cellStyle name="Normal 2 2 2 2 2 7 2" xfId="5794"/>
    <cellStyle name="Normal 2 2 2 2 2 8" xfId="5795"/>
    <cellStyle name="Normal 2 2 2 2 2 8 2" xfId="5796"/>
    <cellStyle name="Normal 2 2 2 2 2 9" xfId="5797"/>
    <cellStyle name="Normal 2 2 2 2 2 9 2" xfId="5798"/>
    <cellStyle name="Normal 2 2 2 2 2_IDG KPI Ene 2010" xfId="5799"/>
    <cellStyle name="Normal 2 2 2 2 20" xfId="5800"/>
    <cellStyle name="Normal 2 2 2 2 20 2" xfId="5801"/>
    <cellStyle name="Normal 2 2 2 2 21" xfId="5802"/>
    <cellStyle name="Normal 2 2 2 2 21 2" xfId="5803"/>
    <cellStyle name="Normal 2 2 2 2 22" xfId="5804"/>
    <cellStyle name="Normal 2 2 2 2 22 2" xfId="5805"/>
    <cellStyle name="Normal 2 2 2 2 23" xfId="5806"/>
    <cellStyle name="Normal 2 2 2 2 23 2" xfId="5807"/>
    <cellStyle name="Normal 2 2 2 2 24" xfId="5808"/>
    <cellStyle name="Normal 2 2 2 2 24 2" xfId="5809"/>
    <cellStyle name="Normal 2 2 2 2 25" xfId="5810"/>
    <cellStyle name="Normal 2 2 2 2 25 2" xfId="5811"/>
    <cellStyle name="Normal 2 2 2 2 26" xfId="5812"/>
    <cellStyle name="Normal 2 2 2 2 3" xfId="5813"/>
    <cellStyle name="Normal 2 2 2 2 3 2" xfId="5814"/>
    <cellStyle name="Normal 2 2 2 2 3 2 2" xfId="5815"/>
    <cellStyle name="Normal 2 2 2 2 3 3" xfId="5816"/>
    <cellStyle name="Normal 2 2 2 2 4" xfId="5817"/>
    <cellStyle name="Normal 2 2 2 2 4 2" xfId="5818"/>
    <cellStyle name="Normal 2 2 2 2 4 2 2" xfId="5819"/>
    <cellStyle name="Normal 2 2 2 2 4 3" xfId="5820"/>
    <cellStyle name="Normal 2 2 2 2 5" xfId="5821"/>
    <cellStyle name="Normal 2 2 2 2 5 2" xfId="5822"/>
    <cellStyle name="Normal 2 2 2 2 5 2 2" xfId="5823"/>
    <cellStyle name="Normal 2 2 2 2 5 3" xfId="5824"/>
    <cellStyle name="Normal 2 2 2 2 6" xfId="5825"/>
    <cellStyle name="Normal 2 2 2 2 6 2" xfId="5826"/>
    <cellStyle name="Normal 2 2 2 2 6 2 2" xfId="5827"/>
    <cellStyle name="Normal 2 2 2 2 6 3" xfId="5828"/>
    <cellStyle name="Normal 2 2 2 2 7" xfId="5829"/>
    <cellStyle name="Normal 2 2 2 2 7 2" xfId="5830"/>
    <cellStyle name="Normal 2 2 2 2 7 2 2" xfId="5831"/>
    <cellStyle name="Normal 2 2 2 2 7 3" xfId="5832"/>
    <cellStyle name="Normal 2 2 2 2 8" xfId="5833"/>
    <cellStyle name="Normal 2 2 2 2 8 2" xfId="5834"/>
    <cellStyle name="Normal 2 2 2 2 9" xfId="5835"/>
    <cellStyle name="Normal 2 2 2 2 9 2" xfId="5836"/>
    <cellStyle name="Normal 2 2 2 2_IDG KPI Ene 2010" xfId="5837"/>
    <cellStyle name="Normal 2 2 2 20" xfId="5838"/>
    <cellStyle name="Normal 2 2 2 3" xfId="5839"/>
    <cellStyle name="Normal 2 2 2 3 10" xfId="5840"/>
    <cellStyle name="Normal 2 2 2 3 10 2" xfId="5841"/>
    <cellStyle name="Normal 2 2 2 3 11" xfId="5842"/>
    <cellStyle name="Normal 2 2 2 3 11 2" xfId="5843"/>
    <cellStyle name="Normal 2 2 2 3 12" xfId="5844"/>
    <cellStyle name="Normal 2 2 2 3 12 2" xfId="5845"/>
    <cellStyle name="Normal 2 2 2 3 13" xfId="5846"/>
    <cellStyle name="Normal 2 2 2 3 13 2" xfId="5847"/>
    <cellStyle name="Normal 2 2 2 3 14" xfId="5848"/>
    <cellStyle name="Normal 2 2 2 3 14 2" xfId="5849"/>
    <cellStyle name="Normal 2 2 2 3 15" xfId="5850"/>
    <cellStyle name="Normal 2 2 2 3 15 2" xfId="5851"/>
    <cellStyle name="Normal 2 2 2 3 16" xfId="5852"/>
    <cellStyle name="Normal 2 2 2 3 2" xfId="5853"/>
    <cellStyle name="Normal 2 2 2 3 2 2" xfId="5854"/>
    <cellStyle name="Normal 2 2 2 3 3" xfId="5855"/>
    <cellStyle name="Normal 2 2 2 3 3 2" xfId="5856"/>
    <cellStyle name="Normal 2 2 2 3 4" xfId="5857"/>
    <cellStyle name="Normal 2 2 2 3 4 2" xfId="5858"/>
    <cellStyle name="Normal 2 2 2 3 5" xfId="5859"/>
    <cellStyle name="Normal 2 2 2 3 5 2" xfId="5860"/>
    <cellStyle name="Normal 2 2 2 3 6" xfId="5861"/>
    <cellStyle name="Normal 2 2 2 3 6 2" xfId="5862"/>
    <cellStyle name="Normal 2 2 2 3 7" xfId="5863"/>
    <cellStyle name="Normal 2 2 2 3 7 2" xfId="5864"/>
    <cellStyle name="Normal 2 2 2 3 8" xfId="5865"/>
    <cellStyle name="Normal 2 2 2 3 8 2" xfId="5866"/>
    <cellStyle name="Normal 2 2 2 3 9" xfId="5867"/>
    <cellStyle name="Normal 2 2 2 3 9 2" xfId="5868"/>
    <cellStyle name="Normal 2 2 2 4" xfId="5869"/>
    <cellStyle name="Normal 2 2 2 4 2" xfId="5870"/>
    <cellStyle name="Normal 2 2 2 5" xfId="5871"/>
    <cellStyle name="Normal 2 2 2 5 2" xfId="5872"/>
    <cellStyle name="Normal 2 2 2 5 2 2" xfId="5873"/>
    <cellStyle name="Normal 2 2 2 5 3" xfId="5874"/>
    <cellStyle name="Normal 2 2 2 6" xfId="5875"/>
    <cellStyle name="Normal 2 2 2 6 2" xfId="5876"/>
    <cellStyle name="Normal 2 2 2 7" xfId="5877"/>
    <cellStyle name="Normal 2 2 2 7 10" xfId="5878"/>
    <cellStyle name="Normal 2 2 2 7 2" xfId="5879"/>
    <cellStyle name="Normal 2 2 2 7 2 2" xfId="5880"/>
    <cellStyle name="Normal 2 2 2 7 3" xfId="5881"/>
    <cellStyle name="Normal 2 2 2 7 3 2" xfId="5882"/>
    <cellStyle name="Normal 2 2 2 7 4" xfId="5883"/>
    <cellStyle name="Normal 2 2 2 7 4 2" xfId="5884"/>
    <cellStyle name="Normal 2 2 2 7 5" xfId="5885"/>
    <cellStyle name="Normal 2 2 2 7 5 2" xfId="5886"/>
    <cellStyle name="Normal 2 2 2 7 6" xfId="5887"/>
    <cellStyle name="Normal 2 2 2 7 6 2" xfId="5888"/>
    <cellStyle name="Normal 2 2 2 7 7" xfId="5889"/>
    <cellStyle name="Normal 2 2 2 7 7 2" xfId="5890"/>
    <cellStyle name="Normal 2 2 2 7 8" xfId="5891"/>
    <cellStyle name="Normal 2 2 2 7 8 2" xfId="5892"/>
    <cellStyle name="Normal 2 2 2 7 9" xfId="5893"/>
    <cellStyle name="Normal 2 2 2 7 9 2" xfId="5894"/>
    <cellStyle name="Normal 2 2 2 8" xfId="5895"/>
    <cellStyle name="Normal 2 2 2 8 10" xfId="5896"/>
    <cellStyle name="Normal 2 2 2 8 2" xfId="5897"/>
    <cellStyle name="Normal 2 2 2 8 2 2" xfId="5898"/>
    <cellStyle name="Normal 2 2 2 8 3" xfId="5899"/>
    <cellStyle name="Normal 2 2 2 8 3 2" xfId="5900"/>
    <cellStyle name="Normal 2 2 2 8 4" xfId="5901"/>
    <cellStyle name="Normal 2 2 2 8 4 2" xfId="5902"/>
    <cellStyle name="Normal 2 2 2 8 5" xfId="5903"/>
    <cellStyle name="Normal 2 2 2 8 5 2" xfId="5904"/>
    <cellStyle name="Normal 2 2 2 8 6" xfId="5905"/>
    <cellStyle name="Normal 2 2 2 8 6 2" xfId="5906"/>
    <cellStyle name="Normal 2 2 2 8 7" xfId="5907"/>
    <cellStyle name="Normal 2 2 2 8 7 2" xfId="5908"/>
    <cellStyle name="Normal 2 2 2 8 8" xfId="5909"/>
    <cellStyle name="Normal 2 2 2 8 8 2" xfId="5910"/>
    <cellStyle name="Normal 2 2 2 8 9" xfId="5911"/>
    <cellStyle name="Normal 2 2 2 8 9 2" xfId="5912"/>
    <cellStyle name="Normal 2 2 2 9" xfId="5913"/>
    <cellStyle name="Normal 2 2 2 9 10" xfId="5914"/>
    <cellStyle name="Normal 2 2 2 9 2" xfId="5915"/>
    <cellStyle name="Normal 2 2 2 9 2 2" xfId="5916"/>
    <cellStyle name="Normal 2 2 2 9 3" xfId="5917"/>
    <cellStyle name="Normal 2 2 2 9 3 2" xfId="5918"/>
    <cellStyle name="Normal 2 2 2 9 4" xfId="5919"/>
    <cellStyle name="Normal 2 2 2 9 4 2" xfId="5920"/>
    <cellStyle name="Normal 2 2 2 9 5" xfId="5921"/>
    <cellStyle name="Normal 2 2 2 9 5 2" xfId="5922"/>
    <cellStyle name="Normal 2 2 2 9 6" xfId="5923"/>
    <cellStyle name="Normal 2 2 2 9 6 2" xfId="5924"/>
    <cellStyle name="Normal 2 2 2 9 7" xfId="5925"/>
    <cellStyle name="Normal 2 2 2 9 7 2" xfId="5926"/>
    <cellStyle name="Normal 2 2 2 9 8" xfId="5927"/>
    <cellStyle name="Normal 2 2 2 9 8 2" xfId="5928"/>
    <cellStyle name="Normal 2 2 2 9 9" xfId="5929"/>
    <cellStyle name="Normal 2 2 2 9 9 2" xfId="5930"/>
    <cellStyle name="Normal 2 2 2_IDG KPI Ene 2010" xfId="5931"/>
    <cellStyle name="Normal 2 2 20" xfId="5932"/>
    <cellStyle name="Normal 2 2 20 2" xfId="5933"/>
    <cellStyle name="Normal 2 2 20 2 2" xfId="5934"/>
    <cellStyle name="Normal 2 2 20 3" xfId="5935"/>
    <cellStyle name="Normal 2 2 20 3 2" xfId="5936"/>
    <cellStyle name="Normal 2 2 20 4" xfId="5937"/>
    <cellStyle name="Normal 2 2 20 4 2" xfId="5938"/>
    <cellStyle name="Normal 2 2 20 5" xfId="5939"/>
    <cellStyle name="Normal 2 2 20 5 2" xfId="5940"/>
    <cellStyle name="Normal 2 2 20 6" xfId="5941"/>
    <cellStyle name="Normal 2 2 21" xfId="5942"/>
    <cellStyle name="Normal 2 2 21 2" xfId="5943"/>
    <cellStyle name="Normal 2 2 22" xfId="5944"/>
    <cellStyle name="Normal 2 2 22 2" xfId="5945"/>
    <cellStyle name="Normal 2 2 22 2 2" xfId="5946"/>
    <cellStyle name="Normal 2 2 22 3" xfId="5947"/>
    <cellStyle name="Normal 2 2 23" xfId="5948"/>
    <cellStyle name="Normal 2 2 23 2" xfId="5949"/>
    <cellStyle name="Normal 2 2 24" xfId="5950"/>
    <cellStyle name="Normal 2 2 24 2" xfId="5951"/>
    <cellStyle name="Normal 2 2 25" xfId="5952"/>
    <cellStyle name="Normal 2 2 25 2" xfId="5953"/>
    <cellStyle name="Normal 2 2 26" xfId="5954"/>
    <cellStyle name="Normal 2 2 26 2" xfId="5955"/>
    <cellStyle name="Normal 2 2 27" xfId="5956"/>
    <cellStyle name="Normal 2 2 28" xfId="5957"/>
    <cellStyle name="Normal 2 2 28 2" xfId="5958"/>
    <cellStyle name="Normal 2 2 28 2 2" xfId="5959"/>
    <cellStyle name="Normal 2 2 28 3" xfId="5960"/>
    <cellStyle name="Normal 2 2 29" xfId="5961"/>
    <cellStyle name="Normal 2 2 3" xfId="5962"/>
    <cellStyle name="Normal 2 2 3 10" xfId="5963"/>
    <cellStyle name="Normal 2 2 3 10 2" xfId="5964"/>
    <cellStyle name="Normal 2 2 3 11" xfId="5965"/>
    <cellStyle name="Normal 2 2 3 11 2" xfId="5966"/>
    <cellStyle name="Normal 2 2 3 12" xfId="5967"/>
    <cellStyle name="Normal 2 2 3 12 2" xfId="5968"/>
    <cellStyle name="Normal 2 2 3 13" xfId="5969"/>
    <cellStyle name="Normal 2 2 3 13 2" xfId="5970"/>
    <cellStyle name="Normal 2 2 3 14" xfId="5971"/>
    <cellStyle name="Normal 2 2 3 14 2" xfId="5972"/>
    <cellStyle name="Normal 2 2 3 15" xfId="5973"/>
    <cellStyle name="Normal 2 2 3 15 2" xfId="5974"/>
    <cellStyle name="Normal 2 2 3 16" xfId="5975"/>
    <cellStyle name="Normal 2 2 3 2" xfId="5976"/>
    <cellStyle name="Normal 2 2 3 2 2" xfId="5977"/>
    <cellStyle name="Normal 2 2 3 3" xfId="5978"/>
    <cellStyle name="Normal 2 2 3 3 2" xfId="5979"/>
    <cellStyle name="Normal 2 2 3 4" xfId="5980"/>
    <cellStyle name="Normal 2 2 3 4 2" xfId="5981"/>
    <cellStyle name="Normal 2 2 3 5" xfId="5982"/>
    <cellStyle name="Normal 2 2 3 5 2" xfId="5983"/>
    <cellStyle name="Normal 2 2 3 6" xfId="5984"/>
    <cellStyle name="Normal 2 2 3 6 2" xfId="5985"/>
    <cellStyle name="Normal 2 2 3 7" xfId="5986"/>
    <cellStyle name="Normal 2 2 3 7 2" xfId="5987"/>
    <cellStyle name="Normal 2 2 3 8" xfId="5988"/>
    <cellStyle name="Normal 2 2 3 8 2" xfId="5989"/>
    <cellStyle name="Normal 2 2 3 9" xfId="5990"/>
    <cellStyle name="Normal 2 2 3 9 2" xfId="5991"/>
    <cellStyle name="Normal 2 2 3_IDG KPI Ene 2010" xfId="5992"/>
    <cellStyle name="Normal 2 2 4" xfId="5993"/>
    <cellStyle name="Normal 2 2 4 2" xfId="5994"/>
    <cellStyle name="Normal 2 2 5" xfId="5995"/>
    <cellStyle name="Normal 2 2 5 2" xfId="5996"/>
    <cellStyle name="Normal 2 2 5 2 2" xfId="5997"/>
    <cellStyle name="Normal 2 2 5 3" xfId="5998"/>
    <cellStyle name="Normal 2 2 6" xfId="5999"/>
    <cellStyle name="Normal 2 2 6 2" xfId="6000"/>
    <cellStyle name="Normal 2 2 6 2 2" xfId="6001"/>
    <cellStyle name="Normal 2 2 6 3" xfId="6002"/>
    <cellStyle name="Normal 2 2 7" xfId="6003"/>
    <cellStyle name="Normal 2 2 7 2" xfId="6004"/>
    <cellStyle name="Normal 2 2 7 2 2" xfId="6005"/>
    <cellStyle name="Normal 2 2 7 3" xfId="6006"/>
    <cellStyle name="Normal 2 2 8" xfId="6007"/>
    <cellStyle name="Normal 2 2 8 2" xfId="6008"/>
    <cellStyle name="Normal 2 2 8 2 2" xfId="6009"/>
    <cellStyle name="Normal 2 2 8 3" xfId="6010"/>
    <cellStyle name="Normal 2 2 9" xfId="6011"/>
    <cellStyle name="Normal 2 2 9 2" xfId="6012"/>
    <cellStyle name="Normal 2 2 9 2 2" xfId="6013"/>
    <cellStyle name="Normal 2 2 9 3" xfId="6014"/>
    <cellStyle name="Normal 2 2_IDG KPI Ene 2010" xfId="6015"/>
    <cellStyle name="Normal 2 20" xfId="6016"/>
    <cellStyle name="Normal 2 20 2" xfId="6017"/>
    <cellStyle name="Normal 2 21" xfId="6018"/>
    <cellStyle name="Normal 2 21 2" xfId="6019"/>
    <cellStyle name="Normal 2 22" xfId="6020"/>
    <cellStyle name="Normal 2 22 2" xfId="6021"/>
    <cellStyle name="Normal 2 23" xfId="6022"/>
    <cellStyle name="Normal 2 23 2" xfId="6023"/>
    <cellStyle name="Normal 2 24" xfId="6024"/>
    <cellStyle name="Normal 2 24 2" xfId="6025"/>
    <cellStyle name="Normal 2 25" xfId="6026"/>
    <cellStyle name="Normal 2 25 2" xfId="6027"/>
    <cellStyle name="Normal 2 26" xfId="6028"/>
    <cellStyle name="Normal 2 26 2" xfId="6029"/>
    <cellStyle name="Normal 2 27" xfId="6030"/>
    <cellStyle name="Normal 2 27 2" xfId="6031"/>
    <cellStyle name="Normal 2 27 2 2" xfId="6032"/>
    <cellStyle name="Normal 2 27 3" xfId="6033"/>
    <cellStyle name="Normal 2 28" xfId="6034"/>
    <cellStyle name="Normal 2 28 2" xfId="6035"/>
    <cellStyle name="Normal 2 28 2 2" xfId="6036"/>
    <cellStyle name="Normal 2 28 3" xfId="6037"/>
    <cellStyle name="Normal 2 29" xfId="6038"/>
    <cellStyle name="Normal 2 29 2" xfId="6039"/>
    <cellStyle name="Normal 2 3" xfId="6040"/>
    <cellStyle name="Normal 2 3 10" xfId="6041"/>
    <cellStyle name="Normal 2 3 10 2" xfId="6042"/>
    <cellStyle name="Normal 2 3 11" xfId="6043"/>
    <cellStyle name="Normal 2 3 11 2" xfId="6044"/>
    <cellStyle name="Normal 2 3 12" xfId="6045"/>
    <cellStyle name="Normal 2 3 12 2" xfId="6046"/>
    <cellStyle name="Normal 2 3 13" xfId="6047"/>
    <cellStyle name="Normal 2 3 13 2" xfId="6048"/>
    <cellStyle name="Normal 2 3 14" xfId="6049"/>
    <cellStyle name="Normal 2 3 14 2" xfId="6050"/>
    <cellStyle name="Normal 2 3 15" xfId="6051"/>
    <cellStyle name="Normal 2 3 15 2" xfId="6052"/>
    <cellStyle name="Normal 2 3 16" xfId="6053"/>
    <cellStyle name="Normal 2 3 16 2" xfId="6054"/>
    <cellStyle name="Normal 2 3 17" xfId="6055"/>
    <cellStyle name="Normal 2 3 17 2" xfId="6056"/>
    <cellStyle name="Normal 2 3 18" xfId="6057"/>
    <cellStyle name="Normal 2 3 18 2" xfId="6058"/>
    <cellStyle name="Normal 2 3 19" xfId="6059"/>
    <cellStyle name="Normal 2 3 19 2" xfId="6060"/>
    <cellStyle name="Normal 2 3 2" xfId="6061"/>
    <cellStyle name="Normal 2 3 2 2" xfId="6062"/>
    <cellStyle name="Normal 2 3 2 3" xfId="6063"/>
    <cellStyle name="Normal 2 3 20" xfId="6064"/>
    <cellStyle name="Normal 2 3 20 2" xfId="6065"/>
    <cellStyle name="Normal 2 3 21" xfId="6066"/>
    <cellStyle name="Normal 2 3 3" xfId="6067"/>
    <cellStyle name="Normal 2 3 3 2" xfId="6068"/>
    <cellStyle name="Normal 2 3 4" xfId="6069"/>
    <cellStyle name="Normal 2 3 4 2" xfId="6070"/>
    <cellStyle name="Normal 2 3 5" xfId="6071"/>
    <cellStyle name="Normal 2 3 5 2" xfId="6072"/>
    <cellStyle name="Normal 2 3 6" xfId="6073"/>
    <cellStyle name="Normal 2 3 6 2" xfId="6074"/>
    <cellStyle name="Normal 2 3 7" xfId="6075"/>
    <cellStyle name="Normal 2 3 7 2" xfId="6076"/>
    <cellStyle name="Normal 2 3 8" xfId="6077"/>
    <cellStyle name="Normal 2 3 8 2" xfId="6078"/>
    <cellStyle name="Normal 2 3 9" xfId="6079"/>
    <cellStyle name="Normal 2 3 9 2" xfId="6080"/>
    <cellStyle name="Normal 2 3_IDG KPI Ene 2010" xfId="6081"/>
    <cellStyle name="Normal 2 30" xfId="6082"/>
    <cellStyle name="Normal 2 30 2" xfId="6083"/>
    <cellStyle name="Normal 2 31" xfId="6084"/>
    <cellStyle name="Normal 2 31 2" xfId="6085"/>
    <cellStyle name="Normal 2 32" xfId="6086"/>
    <cellStyle name="Normal 2 32 2" xfId="6087"/>
    <cellStyle name="Normal 2 33" xfId="6088"/>
    <cellStyle name="Normal 2 33 2" xfId="6089"/>
    <cellStyle name="Normal 2 34" xfId="6090"/>
    <cellStyle name="Normal 2 34 2" xfId="6091"/>
    <cellStyle name="Normal 2 35" xfId="6092"/>
    <cellStyle name="Normal 2 35 2" xfId="6093"/>
    <cellStyle name="Normal 2 36" xfId="6094"/>
    <cellStyle name="Normal 2 37" xfId="6095"/>
    <cellStyle name="Normal 2 4" xfId="6096"/>
    <cellStyle name="Normal 2 4 10" xfId="6097"/>
    <cellStyle name="Normal 2 4 10 2" xfId="6098"/>
    <cellStyle name="Normal 2 4 11" xfId="6099"/>
    <cellStyle name="Normal 2 4 11 2" xfId="6100"/>
    <cellStyle name="Normal 2 4 12" xfId="6101"/>
    <cellStyle name="Normal 2 4 12 2" xfId="6102"/>
    <cellStyle name="Normal 2 4 13" xfId="6103"/>
    <cellStyle name="Normal 2 4 13 2" xfId="6104"/>
    <cellStyle name="Normal 2 4 14" xfId="6105"/>
    <cellStyle name="Normal 2 4 14 2" xfId="6106"/>
    <cellStyle name="Normal 2 4 15" xfId="6107"/>
    <cellStyle name="Normal 2 4 15 2" xfId="6108"/>
    <cellStyle name="Normal 2 4 16" xfId="6109"/>
    <cellStyle name="Normal 2 4 2" xfId="6110"/>
    <cellStyle name="Normal 2 4 2 2" xfId="6111"/>
    <cellStyle name="Normal 2 4 2 3" xfId="6112"/>
    <cellStyle name="Normal 2 4 3" xfId="6113"/>
    <cellStyle name="Normal 2 4 3 2" xfId="6114"/>
    <cellStyle name="Normal 2 4 4" xfId="6115"/>
    <cellStyle name="Normal 2 4 4 2" xfId="6116"/>
    <cellStyle name="Normal 2 4 5" xfId="6117"/>
    <cellStyle name="Normal 2 4 5 2" xfId="6118"/>
    <cellStyle name="Normal 2 4 6" xfId="6119"/>
    <cellStyle name="Normal 2 4 6 2" xfId="6120"/>
    <cellStyle name="Normal 2 4 7" xfId="6121"/>
    <cellStyle name="Normal 2 4 7 2" xfId="6122"/>
    <cellStyle name="Normal 2 4 8" xfId="6123"/>
    <cellStyle name="Normal 2 4 8 2" xfId="6124"/>
    <cellStyle name="Normal 2 4 9" xfId="6125"/>
    <cellStyle name="Normal 2 4 9 2" xfId="6126"/>
    <cellStyle name="Normal 2 5" xfId="6127"/>
    <cellStyle name="Normal 2 5 2" xfId="6128"/>
    <cellStyle name="Normal 2 5 2 2" xfId="6129"/>
    <cellStyle name="Normal 2 5 3" xfId="6130"/>
    <cellStyle name="Normal 2 5 4" xfId="6131"/>
    <cellStyle name="Normal 2 6" xfId="6132"/>
    <cellStyle name="Normal 2 6 2" xfId="6133"/>
    <cellStyle name="Normal 2 6 2 2" xfId="6134"/>
    <cellStyle name="Normal 2 6 2 3" xfId="6135"/>
    <cellStyle name="Normal 2 6 3" xfId="6136"/>
    <cellStyle name="Normal 2 6 3 2" xfId="6137"/>
    <cellStyle name="Normal 2 6 4" xfId="6138"/>
    <cellStyle name="Normal 2 6 4 2" xfId="6139"/>
    <cellStyle name="Normal 2 6 5" xfId="6140"/>
    <cellStyle name="Normal 2 6_IDG KPI Ene 2010" xfId="6141"/>
    <cellStyle name="Normal 2 7" xfId="6142"/>
    <cellStyle name="Normal 2 7 2" xfId="6143"/>
    <cellStyle name="Normal 2 7 2 2" xfId="6144"/>
    <cellStyle name="Normal 2 7 3" xfId="6145"/>
    <cellStyle name="Normal 2 8" xfId="6146"/>
    <cellStyle name="Normal 2 8 2" xfId="6147"/>
    <cellStyle name="Normal 2 9" xfId="6148"/>
    <cellStyle name="Normal 2 9 2" xfId="6149"/>
    <cellStyle name="Normal 2_Flujo de Efectivo  Enero-Octubre 2008" xfId="6150"/>
    <cellStyle name="Normal 20" xfId="6151"/>
    <cellStyle name="Normal 20 2" xfId="6152"/>
    <cellStyle name="Normal 20 2 2" xfId="6153"/>
    <cellStyle name="Normal 20 3" xfId="6154"/>
    <cellStyle name="Normal 200 2" xfId="6155"/>
    <cellStyle name="Normal 200 2 2" xfId="6156"/>
    <cellStyle name="Normal 21" xfId="6157"/>
    <cellStyle name="Normal 21 2" xfId="6158"/>
    <cellStyle name="Normal 21 2 2" xfId="6159"/>
    <cellStyle name="Normal 21 3" xfId="6160"/>
    <cellStyle name="Normal 22" xfId="6161"/>
    <cellStyle name="Normal 22 2" xfId="6162"/>
    <cellStyle name="Normal 22 2 2" xfId="6163"/>
    <cellStyle name="Normal 22 3" xfId="6164"/>
    <cellStyle name="Normal 23" xfId="6165"/>
    <cellStyle name="Normal 23 2" xfId="6166"/>
    <cellStyle name="Normal 23 2 2" xfId="6167"/>
    <cellStyle name="Normal 23 3" xfId="6168"/>
    <cellStyle name="Normal 24" xfId="6169"/>
    <cellStyle name="Normal 24 2" xfId="6170"/>
    <cellStyle name="Normal 24 2 2" xfId="6171"/>
    <cellStyle name="Normal 24 3" xfId="6172"/>
    <cellStyle name="Normal 25" xfId="6173"/>
    <cellStyle name="Normal 25 2" xfId="6174"/>
    <cellStyle name="Normal 25 2 2" xfId="6175"/>
    <cellStyle name="Normal 25 3" xfId="6176"/>
    <cellStyle name="Normal 26" xfId="6177"/>
    <cellStyle name="Normal 26 2" xfId="6178"/>
    <cellStyle name="Normal 26 2 2" xfId="6179"/>
    <cellStyle name="Normal 26 3" xfId="6180"/>
    <cellStyle name="Normal 27" xfId="6181"/>
    <cellStyle name="Normal 27 10" xfId="6182"/>
    <cellStyle name="Normal 27 10 2" xfId="6183"/>
    <cellStyle name="Normal 27 11" xfId="6184"/>
    <cellStyle name="Normal 27 11 2" xfId="6185"/>
    <cellStyle name="Normal 27 12" xfId="6186"/>
    <cellStyle name="Normal 27 12 2" xfId="6187"/>
    <cellStyle name="Normal 27 13" xfId="6188"/>
    <cellStyle name="Normal 27 2" xfId="6189"/>
    <cellStyle name="Normal 27 2 2" xfId="6190"/>
    <cellStyle name="Normal 27 3" xfId="6191"/>
    <cellStyle name="Normal 27 3 2" xfId="6192"/>
    <cellStyle name="Normal 27 4" xfId="6193"/>
    <cellStyle name="Normal 27 4 2" xfId="6194"/>
    <cellStyle name="Normal 27 5" xfId="6195"/>
    <cellStyle name="Normal 27 5 2" xfId="6196"/>
    <cellStyle name="Normal 27 6" xfId="6197"/>
    <cellStyle name="Normal 27 6 2" xfId="6198"/>
    <cellStyle name="Normal 27 7" xfId="6199"/>
    <cellStyle name="Normal 27 7 2" xfId="6200"/>
    <cellStyle name="Normal 27 8" xfId="6201"/>
    <cellStyle name="Normal 27 8 2" xfId="6202"/>
    <cellStyle name="Normal 27 9" xfId="6203"/>
    <cellStyle name="Normal 27 9 2" xfId="6204"/>
    <cellStyle name="Normal 28" xfId="6205"/>
    <cellStyle name="Normal 28 2" xfId="6206"/>
    <cellStyle name="Normal 28 2 2" xfId="6207"/>
    <cellStyle name="Normal 28 3" xfId="6208"/>
    <cellStyle name="Normal 28 3 2" xfId="6209"/>
    <cellStyle name="Normal 28 4" xfId="6210"/>
    <cellStyle name="Normal 29" xfId="6211"/>
    <cellStyle name="Normal 29 2" xfId="6212"/>
    <cellStyle name="Normal 3" xfId="6213"/>
    <cellStyle name="Normal 3 10" xfId="6214"/>
    <cellStyle name="Normal 3 10 2" xfId="6215"/>
    <cellStyle name="Normal 3 11" xfId="6216"/>
    <cellStyle name="Normal 3 11 2" xfId="6217"/>
    <cellStyle name="Normal 3 12" xfId="6218"/>
    <cellStyle name="Normal 3 12 2" xfId="6219"/>
    <cellStyle name="Normal 3 13" xfId="6220"/>
    <cellStyle name="Normal 3 13 2" xfId="6221"/>
    <cellStyle name="Normal 3 14" xfId="6222"/>
    <cellStyle name="Normal 3 14 2" xfId="6223"/>
    <cellStyle name="Normal 3 15" xfId="6224"/>
    <cellStyle name="Normal 3 15 2" xfId="6225"/>
    <cellStyle name="Normal 3 16" xfId="6226"/>
    <cellStyle name="Normal 3 16 2" xfId="6227"/>
    <cellStyle name="Normal 3 17" xfId="6228"/>
    <cellStyle name="Normal 3 17 2" xfId="6229"/>
    <cellStyle name="Normal 3 18" xfId="6230"/>
    <cellStyle name="Normal 3 18 2" xfId="6231"/>
    <cellStyle name="Normal 3 19" xfId="6232"/>
    <cellStyle name="Normal 3 19 2" xfId="6233"/>
    <cellStyle name="Normal 3 2" xfId="6234"/>
    <cellStyle name="Normal 3 2 2" xfId="6235"/>
    <cellStyle name="Normal 3 2 2 2" xfId="6236"/>
    <cellStyle name="Normal 3 2 2 2 2" xfId="6237"/>
    <cellStyle name="Normal 3 2 2 3" xfId="6238"/>
    <cellStyle name="Normal 3 2 2_IDG KPI Ene 2010" xfId="6239"/>
    <cellStyle name="Normal 3 2 3" xfId="6240"/>
    <cellStyle name="Normal 3 2 3 2" xfId="6241"/>
    <cellStyle name="Normal 3 2 4" xfId="6242"/>
    <cellStyle name="Normal 3 2 4 2" xfId="6243"/>
    <cellStyle name="Normal 3 2 5" xfId="6244"/>
    <cellStyle name="Normal 3 2 5 2" xfId="6245"/>
    <cellStyle name="Normal 3 2 6" xfId="6246"/>
    <cellStyle name="Normal 3 2 6 2" xfId="6247"/>
    <cellStyle name="Normal 3 2 7" xfId="6248"/>
    <cellStyle name="Normal 3 2 7 2" xfId="6249"/>
    <cellStyle name="Normal 3 2 8" xfId="6250"/>
    <cellStyle name="Normal 3 2 8 2" xfId="6251"/>
    <cellStyle name="Normal 3 2 9" xfId="6252"/>
    <cellStyle name="Normal 3 20" xfId="6253"/>
    <cellStyle name="Normal 3 20 2" xfId="6254"/>
    <cellStyle name="Normal 3 21" xfId="6255"/>
    <cellStyle name="Normal 3 21 2" xfId="6256"/>
    <cellStyle name="Normal 3 22" xfId="6257"/>
    <cellStyle name="Normal 3 3" xfId="6258"/>
    <cellStyle name="Normal 3 3 2" xfId="6259"/>
    <cellStyle name="Normal 3 3 2 2" xfId="6260"/>
    <cellStyle name="Normal 3 3 2 3" xfId="6261"/>
    <cellStyle name="Normal 3 3 3" xfId="6262"/>
    <cellStyle name="Normal 3 3 4" xfId="6263"/>
    <cellStyle name="Normal 3 4" xfId="6264"/>
    <cellStyle name="Normal 3 4 2" xfId="6265"/>
    <cellStyle name="Normal 3 4 2 2" xfId="6266"/>
    <cellStyle name="Normal 3 4 2 3" xfId="6267"/>
    <cellStyle name="Normal 3 4 3" xfId="6268"/>
    <cellStyle name="Normal 3 4 4" xfId="6269"/>
    <cellStyle name="Normal 3 5" xfId="6270"/>
    <cellStyle name="Normal 3 5 2" xfId="6271"/>
    <cellStyle name="Normal 3 5 2 2" xfId="6272"/>
    <cellStyle name="Normal 3 5 3" xfId="6273"/>
    <cellStyle name="Normal 3 5 4" xfId="6274"/>
    <cellStyle name="Normal 3 6" xfId="6275"/>
    <cellStyle name="Normal 3 6 2" xfId="6276"/>
    <cellStyle name="Normal 3 6 2 2" xfId="6277"/>
    <cellStyle name="Normal 3 6 3" xfId="6278"/>
    <cellStyle name="Normal 3 6 4" xfId="6279"/>
    <cellStyle name="Normal 3 7" xfId="6280"/>
    <cellStyle name="Normal 3 7 2" xfId="6281"/>
    <cellStyle name="Normal 3 7 2 2" xfId="6282"/>
    <cellStyle name="Normal 3 7 3" xfId="6283"/>
    <cellStyle name="Normal 3 8" xfId="6284"/>
    <cellStyle name="Normal 3 8 2" xfId="6285"/>
    <cellStyle name="Normal 3 9" xfId="6286"/>
    <cellStyle name="Normal 3 9 2" xfId="6287"/>
    <cellStyle name="Normal 3_IDG KPI Ene 2010" xfId="6288"/>
    <cellStyle name="Normal 30" xfId="6289"/>
    <cellStyle name="Normal 30 2" xfId="6290"/>
    <cellStyle name="Normal 30 2 2" xfId="6291"/>
    <cellStyle name="Normal 30 3" xfId="6292"/>
    <cellStyle name="Normal 30 3 2" xfId="6293"/>
    <cellStyle name="Normal 30 4" xfId="6294"/>
    <cellStyle name="Normal 30 4 2" xfId="6295"/>
    <cellStyle name="Normal 30 5" xfId="6296"/>
    <cellStyle name="Normal 31" xfId="6297"/>
    <cellStyle name="Normal 31 2" xfId="6298"/>
    <cellStyle name="Normal 31 2 2" xfId="6299"/>
    <cellStyle name="Normal 31 3" xfId="6300"/>
    <cellStyle name="Normal 31 3 2" xfId="6301"/>
    <cellStyle name="Normal 31 4" xfId="6302"/>
    <cellStyle name="Normal 31 4 2" xfId="6303"/>
    <cellStyle name="Normal 31 5" xfId="6304"/>
    <cellStyle name="Normal 31 5 2" xfId="6305"/>
    <cellStyle name="Normal 31 6" xfId="6306"/>
    <cellStyle name="Normal 31 6 2" xfId="6307"/>
    <cellStyle name="Normal 31 7" xfId="6308"/>
    <cellStyle name="Normal 31 7 2" xfId="6309"/>
    <cellStyle name="Normal 31 8" xfId="6310"/>
    <cellStyle name="Normal 32" xfId="6311"/>
    <cellStyle name="Normal 32 2" xfId="6312"/>
    <cellStyle name="Normal 32 2 2" xfId="6313"/>
    <cellStyle name="Normal 32 3" xfId="6314"/>
    <cellStyle name="Normal 32 3 2" xfId="6315"/>
    <cellStyle name="Normal 32 4" xfId="6316"/>
    <cellStyle name="Normal 32 4 2" xfId="6317"/>
    <cellStyle name="Normal 32 5" xfId="6318"/>
    <cellStyle name="Normal 32 5 2" xfId="6319"/>
    <cellStyle name="Normal 32 6" xfId="6320"/>
    <cellStyle name="Normal 32 6 2" xfId="6321"/>
    <cellStyle name="Normal 32 7" xfId="6322"/>
    <cellStyle name="Normal 32 7 2" xfId="6323"/>
    <cellStyle name="Normal 32 8" xfId="6324"/>
    <cellStyle name="Normal 32 9" xfId="6325"/>
    <cellStyle name="Normal 33" xfId="6326"/>
    <cellStyle name="Normal 35 10" xfId="6327"/>
    <cellStyle name="Normal 35 10 2" xfId="6328"/>
    <cellStyle name="Normal 35 11" xfId="6329"/>
    <cellStyle name="Normal 35 11 2" xfId="6330"/>
    <cellStyle name="Normal 35 12" xfId="6331"/>
    <cellStyle name="Normal 35 12 2" xfId="6332"/>
    <cellStyle name="Normal 35 13" xfId="6333"/>
    <cellStyle name="Normal 35 13 2" xfId="6334"/>
    <cellStyle name="Normal 35 14" xfId="6335"/>
    <cellStyle name="Normal 35 14 2" xfId="6336"/>
    <cellStyle name="Normal 35 15" xfId="6337"/>
    <cellStyle name="Normal 35 15 2" xfId="6338"/>
    <cellStyle name="Normal 35 2" xfId="6339"/>
    <cellStyle name="Normal 35 2 2" xfId="6340"/>
    <cellStyle name="Normal 35 3" xfId="6341"/>
    <cellStyle name="Normal 35 3 2" xfId="6342"/>
    <cellStyle name="Normal 35 4" xfId="6343"/>
    <cellStyle name="Normal 35 4 2" xfId="6344"/>
    <cellStyle name="Normal 35 5" xfId="6345"/>
    <cellStyle name="Normal 35 5 2" xfId="6346"/>
    <cellStyle name="Normal 35 6" xfId="6347"/>
    <cellStyle name="Normal 35 6 2" xfId="6348"/>
    <cellStyle name="Normal 35 7" xfId="6349"/>
    <cellStyle name="Normal 35 7 2" xfId="6350"/>
    <cellStyle name="Normal 35 8" xfId="6351"/>
    <cellStyle name="Normal 35 8 2" xfId="6352"/>
    <cellStyle name="Normal 35 9" xfId="6353"/>
    <cellStyle name="Normal 35 9 2" xfId="6354"/>
    <cellStyle name="Normal 36 2" xfId="6355"/>
    <cellStyle name="Normal 36 2 2" xfId="6356"/>
    <cellStyle name="Normal 36 3" xfId="6357"/>
    <cellStyle name="Normal 36 3 2" xfId="6358"/>
    <cellStyle name="Normal 36 4" xfId="6359"/>
    <cellStyle name="Normal 36 4 2" xfId="6360"/>
    <cellStyle name="Normal 36 5" xfId="6361"/>
    <cellStyle name="Normal 36 5 2" xfId="6362"/>
    <cellStyle name="Normal 36 6" xfId="6363"/>
    <cellStyle name="Normal 36 6 2" xfId="6364"/>
    <cellStyle name="Normal 36 7" xfId="6365"/>
    <cellStyle name="Normal 36 7 2" xfId="6366"/>
    <cellStyle name="Normal 36 8" xfId="6367"/>
    <cellStyle name="Normal 36 8 2" xfId="6368"/>
    <cellStyle name="Normal 36 9" xfId="6369"/>
    <cellStyle name="Normal 36 9 2" xfId="6370"/>
    <cellStyle name="Normal 37 10" xfId="6371"/>
    <cellStyle name="Normal 37 10 2" xfId="6372"/>
    <cellStyle name="Normal 37 11" xfId="6373"/>
    <cellStyle name="Normal 37 11 2" xfId="6374"/>
    <cellStyle name="Normal 37 12" xfId="6375"/>
    <cellStyle name="Normal 37 12 2" xfId="6376"/>
    <cellStyle name="Normal 37 13" xfId="6377"/>
    <cellStyle name="Normal 37 13 2" xfId="6378"/>
    <cellStyle name="Normal 37 14" xfId="6379"/>
    <cellStyle name="Normal 37 14 2" xfId="6380"/>
    <cellStyle name="Normal 37 15" xfId="6381"/>
    <cellStyle name="Normal 37 15 2" xfId="6382"/>
    <cellStyle name="Normal 37 2" xfId="6383"/>
    <cellStyle name="Normal 37 2 2" xfId="6384"/>
    <cellStyle name="Normal 37 3" xfId="6385"/>
    <cellStyle name="Normal 37 3 2" xfId="6386"/>
    <cellStyle name="Normal 37 4" xfId="6387"/>
    <cellStyle name="Normal 37 4 2" xfId="6388"/>
    <cellStyle name="Normal 37 5" xfId="6389"/>
    <cellStyle name="Normal 37 5 2" xfId="6390"/>
    <cellStyle name="Normal 37 6" xfId="6391"/>
    <cellStyle name="Normal 37 6 2" xfId="6392"/>
    <cellStyle name="Normal 37 7" xfId="6393"/>
    <cellStyle name="Normal 37 7 2" xfId="6394"/>
    <cellStyle name="Normal 37 8" xfId="6395"/>
    <cellStyle name="Normal 37 8 2" xfId="6396"/>
    <cellStyle name="Normal 37 9" xfId="6397"/>
    <cellStyle name="Normal 37 9 2" xfId="6398"/>
    <cellStyle name="Normal 38 10" xfId="6399"/>
    <cellStyle name="Normal 38 10 2" xfId="6400"/>
    <cellStyle name="Normal 38 11" xfId="6401"/>
    <cellStyle name="Normal 38 11 2" xfId="6402"/>
    <cellStyle name="Normal 38 12" xfId="6403"/>
    <cellStyle name="Normal 38 12 2" xfId="6404"/>
    <cellStyle name="Normal 38 13" xfId="6405"/>
    <cellStyle name="Normal 38 13 2" xfId="6406"/>
    <cellStyle name="Normal 38 14" xfId="6407"/>
    <cellStyle name="Normal 38 14 2" xfId="6408"/>
    <cellStyle name="Normal 38 2" xfId="6409"/>
    <cellStyle name="Normal 38 2 2" xfId="6410"/>
    <cellStyle name="Normal 38 3" xfId="6411"/>
    <cellStyle name="Normal 38 3 2" xfId="6412"/>
    <cellStyle name="Normal 38 4" xfId="6413"/>
    <cellStyle name="Normal 38 4 2" xfId="6414"/>
    <cellStyle name="Normal 38 5" xfId="6415"/>
    <cellStyle name="Normal 38 5 2" xfId="6416"/>
    <cellStyle name="Normal 38 6" xfId="6417"/>
    <cellStyle name="Normal 38 6 2" xfId="6418"/>
    <cellStyle name="Normal 38 7" xfId="6419"/>
    <cellStyle name="Normal 38 7 2" xfId="6420"/>
    <cellStyle name="Normal 38 8" xfId="6421"/>
    <cellStyle name="Normal 38 8 2" xfId="6422"/>
    <cellStyle name="Normal 38 9" xfId="6423"/>
    <cellStyle name="Normal 38 9 2" xfId="6424"/>
    <cellStyle name="Normal 4" xfId="6425"/>
    <cellStyle name="Normal 4 2" xfId="6426"/>
    <cellStyle name="Normal 4 2 2" xfId="6427"/>
    <cellStyle name="Normal 4 2 2 2" xfId="6428"/>
    <cellStyle name="Normal 4 2 3" xfId="6429"/>
    <cellStyle name="Normal 4 2 4" xfId="6430"/>
    <cellStyle name="Normal 4 3" xfId="6431"/>
    <cellStyle name="Normal 4 3 2" xfId="6432"/>
    <cellStyle name="Normal 4 3 2 2" xfId="6433"/>
    <cellStyle name="Normal 4 3 3" xfId="6434"/>
    <cellStyle name="Normal 4 3 4" xfId="6435"/>
    <cellStyle name="Normal 4 4" xfId="6436"/>
    <cellStyle name="Normal 4 4 2" xfId="6437"/>
    <cellStyle name="Normal 4 4 2 2" xfId="6438"/>
    <cellStyle name="Normal 4 4 3" xfId="6439"/>
    <cellStyle name="Normal 4 4 4" xfId="6440"/>
    <cellStyle name="Normal 4 5" xfId="6441"/>
    <cellStyle name="Normal 4 5 2" xfId="6442"/>
    <cellStyle name="Normal 4 5 2 2" xfId="6443"/>
    <cellStyle name="Normal 4 5 3" xfId="6444"/>
    <cellStyle name="Normal 4 5 4" xfId="6445"/>
    <cellStyle name="Normal 4 6" xfId="6446"/>
    <cellStyle name="Normal 4 6 2" xfId="6447"/>
    <cellStyle name="Normal 4 6 2 2" xfId="6448"/>
    <cellStyle name="Normal 4 6 3" xfId="6449"/>
    <cellStyle name="Normal 4 7" xfId="6450"/>
    <cellStyle name="Normal 4 7 2" xfId="6451"/>
    <cellStyle name="Normal 4 8" xfId="6452"/>
    <cellStyle name="Normal 4 8 2" xfId="6453"/>
    <cellStyle name="Normal 4 9" xfId="6454"/>
    <cellStyle name="Normal 4_Ptto Gastos 2011_ Sector San Cristobal Actualizado" xfId="6455"/>
    <cellStyle name="Normal 41 2" xfId="6456"/>
    <cellStyle name="Normal 41 2 2" xfId="6457"/>
    <cellStyle name="Normal 41 3" xfId="6458"/>
    <cellStyle name="Normal 41 3 2" xfId="6459"/>
    <cellStyle name="Normal 41 4" xfId="6460"/>
    <cellStyle name="Normal 41 4 2" xfId="6461"/>
    <cellStyle name="Normal 41 5" xfId="6462"/>
    <cellStyle name="Normal 41 5 2" xfId="6463"/>
    <cellStyle name="Normal 41 6" xfId="6464"/>
    <cellStyle name="Normal 41 6 2" xfId="6465"/>
    <cellStyle name="Normal 43 2" xfId="6466"/>
    <cellStyle name="Normal 43 2 2" xfId="6467"/>
    <cellStyle name="Normal 43 3" xfId="6468"/>
    <cellStyle name="Normal 43 3 2" xfId="6469"/>
    <cellStyle name="Normal 43 4" xfId="6470"/>
    <cellStyle name="Normal 43 4 2" xfId="6471"/>
    <cellStyle name="Normal 43 5" xfId="6472"/>
    <cellStyle name="Normal 43 5 2" xfId="6473"/>
    <cellStyle name="Normal 43 6" xfId="6474"/>
    <cellStyle name="Normal 43 6 2" xfId="6475"/>
    <cellStyle name="Normal 43 7" xfId="6476"/>
    <cellStyle name="Normal 43 7 2" xfId="6477"/>
    <cellStyle name="Normal 43 8" xfId="6478"/>
    <cellStyle name="Normal 43 8 2" xfId="6479"/>
    <cellStyle name="Normal 43 9" xfId="6480"/>
    <cellStyle name="Normal 43 9 2" xfId="6481"/>
    <cellStyle name="Normal 44 10" xfId="6482"/>
    <cellStyle name="Normal 44 10 2" xfId="6483"/>
    <cellStyle name="Normal 44 11" xfId="6484"/>
    <cellStyle name="Normal 44 11 2" xfId="6485"/>
    <cellStyle name="Normal 44 12" xfId="6486"/>
    <cellStyle name="Normal 44 12 2" xfId="6487"/>
    <cellStyle name="Normal 44 13" xfId="6488"/>
    <cellStyle name="Normal 44 13 2" xfId="6489"/>
    <cellStyle name="Normal 44 14" xfId="6490"/>
    <cellStyle name="Normal 44 14 2" xfId="6491"/>
    <cellStyle name="Normal 44 15" xfId="6492"/>
    <cellStyle name="Normal 44 15 2" xfId="6493"/>
    <cellStyle name="Normal 44 2" xfId="6494"/>
    <cellStyle name="Normal 44 2 2" xfId="6495"/>
    <cellStyle name="Normal 44 3" xfId="6496"/>
    <cellStyle name="Normal 44 3 2" xfId="6497"/>
    <cellStyle name="Normal 44 4" xfId="6498"/>
    <cellStyle name="Normal 44 4 2" xfId="6499"/>
    <cellStyle name="Normal 44 5" xfId="6500"/>
    <cellStyle name="Normal 44 5 2" xfId="6501"/>
    <cellStyle name="Normal 44 6" xfId="6502"/>
    <cellStyle name="Normal 44 6 2" xfId="6503"/>
    <cellStyle name="Normal 44 7" xfId="6504"/>
    <cellStyle name="Normal 44 7 2" xfId="6505"/>
    <cellStyle name="Normal 44 8" xfId="6506"/>
    <cellStyle name="Normal 44 8 2" xfId="6507"/>
    <cellStyle name="Normal 44 9" xfId="6508"/>
    <cellStyle name="Normal 44 9 2" xfId="6509"/>
    <cellStyle name="Normal 5" xfId="6510"/>
    <cellStyle name="Normal 5 2" xfId="6511"/>
    <cellStyle name="Normal 5 2 2" xfId="6512"/>
    <cellStyle name="Normal 5 2 2 2" xfId="6513"/>
    <cellStyle name="Normal 5 2 3" xfId="6514"/>
    <cellStyle name="Normal 5 2 4" xfId="6515"/>
    <cellStyle name="Normal 5 3" xfId="6516"/>
    <cellStyle name="Normal 5 3 2" xfId="6517"/>
    <cellStyle name="Normal 5 3 2 2" xfId="6518"/>
    <cellStyle name="Normal 5 3 3" xfId="6519"/>
    <cellStyle name="Normal 5 4" xfId="6520"/>
    <cellStyle name="Normal 5 4 2" xfId="6521"/>
    <cellStyle name="Normal 5 4 2 2" xfId="6522"/>
    <cellStyle name="Normal 5 4 3" xfId="6523"/>
    <cellStyle name="Normal 5 5" xfId="6524"/>
    <cellStyle name="Normal 5 5 2" xfId="6525"/>
    <cellStyle name="Normal 5 5 2 2" xfId="6526"/>
    <cellStyle name="Normal 5 5 3" xfId="6527"/>
    <cellStyle name="Normal 5 6" xfId="6528"/>
    <cellStyle name="Normal 5 6 2" xfId="6529"/>
    <cellStyle name="Normal 5 6 2 2" xfId="6530"/>
    <cellStyle name="Normal 5 6 3" xfId="6531"/>
    <cellStyle name="Normal 5 7" xfId="6532"/>
    <cellStyle name="Normal 5 7 2" xfId="6533"/>
    <cellStyle name="Normal 5 8" xfId="6534"/>
    <cellStyle name="Normal 5 9" xfId="6535"/>
    <cellStyle name="Normal 5_Ptto Gastos 2011_ Sector San Cristobal Actualizado" xfId="6536"/>
    <cellStyle name="Normal 54 10" xfId="6537"/>
    <cellStyle name="Normal 54 10 2" xfId="6538"/>
    <cellStyle name="Normal 54 11" xfId="6539"/>
    <cellStyle name="Normal 54 11 2" xfId="6540"/>
    <cellStyle name="Normal 54 2" xfId="6541"/>
    <cellStyle name="Normal 54 2 2" xfId="6542"/>
    <cellStyle name="Normal 54 3" xfId="6543"/>
    <cellStyle name="Normal 54 3 2" xfId="6544"/>
    <cellStyle name="Normal 54 4" xfId="6545"/>
    <cellStyle name="Normal 54 4 2" xfId="6546"/>
    <cellStyle name="Normal 54 5" xfId="6547"/>
    <cellStyle name="Normal 54 5 2" xfId="6548"/>
    <cellStyle name="Normal 54 6" xfId="6549"/>
    <cellStyle name="Normal 54 6 2" xfId="6550"/>
    <cellStyle name="Normal 54 7" xfId="6551"/>
    <cellStyle name="Normal 54 7 2" xfId="6552"/>
    <cellStyle name="Normal 54 8" xfId="6553"/>
    <cellStyle name="Normal 54 8 2" xfId="6554"/>
    <cellStyle name="Normal 54 9" xfId="6555"/>
    <cellStyle name="Normal 54 9 2" xfId="6556"/>
    <cellStyle name="Normal 55 2" xfId="6557"/>
    <cellStyle name="Normal 55 2 2" xfId="6558"/>
    <cellStyle name="Normal 55 3" xfId="6559"/>
    <cellStyle name="Normal 55 3 2" xfId="6560"/>
    <cellStyle name="Normal 55 4" xfId="6561"/>
    <cellStyle name="Normal 55 4 2" xfId="6562"/>
    <cellStyle name="Normal 55 5" xfId="6563"/>
    <cellStyle name="Normal 55 5 2" xfId="6564"/>
    <cellStyle name="Normal 55 6" xfId="6565"/>
    <cellStyle name="Normal 55 6 2" xfId="6566"/>
    <cellStyle name="Normal 55 7" xfId="6567"/>
    <cellStyle name="Normal 55 7 2" xfId="6568"/>
    <cellStyle name="Normal 55 8" xfId="6569"/>
    <cellStyle name="Normal 55 8 2" xfId="6570"/>
    <cellStyle name="Normal 56 10" xfId="6571"/>
    <cellStyle name="Normal 56 10 2" xfId="6572"/>
    <cellStyle name="Normal 56 11" xfId="6573"/>
    <cellStyle name="Normal 56 11 2" xfId="6574"/>
    <cellStyle name="Normal 56 12" xfId="6575"/>
    <cellStyle name="Normal 56 12 2" xfId="6576"/>
    <cellStyle name="Normal 56 2" xfId="6577"/>
    <cellStyle name="Normal 56 2 2" xfId="6578"/>
    <cellStyle name="Normal 56 3" xfId="6579"/>
    <cellStyle name="Normal 56 3 2" xfId="6580"/>
    <cellStyle name="Normal 56 4" xfId="6581"/>
    <cellStyle name="Normal 56 4 2" xfId="6582"/>
    <cellStyle name="Normal 56 5" xfId="6583"/>
    <cellStyle name="Normal 56 5 2" xfId="6584"/>
    <cellStyle name="Normal 56 6" xfId="6585"/>
    <cellStyle name="Normal 56 6 2" xfId="6586"/>
    <cellStyle name="Normal 56 7" xfId="6587"/>
    <cellStyle name="Normal 56 7 2" xfId="6588"/>
    <cellStyle name="Normal 56 8" xfId="6589"/>
    <cellStyle name="Normal 56 8 2" xfId="6590"/>
    <cellStyle name="Normal 56 9" xfId="6591"/>
    <cellStyle name="Normal 56 9 2" xfId="6592"/>
    <cellStyle name="Normal 57 2" xfId="6593"/>
    <cellStyle name="Normal 57 2 2" xfId="6594"/>
    <cellStyle name="Normal 57 3" xfId="6595"/>
    <cellStyle name="Normal 57 3 2" xfId="6596"/>
    <cellStyle name="Normal 57 4" xfId="6597"/>
    <cellStyle name="Normal 57 4 2" xfId="6598"/>
    <cellStyle name="Normal 57 5" xfId="6599"/>
    <cellStyle name="Normal 57 5 2" xfId="6600"/>
    <cellStyle name="Normal 57 6" xfId="6601"/>
    <cellStyle name="Normal 57 6 2" xfId="6602"/>
    <cellStyle name="Normal 58 2" xfId="6603"/>
    <cellStyle name="Normal 58 2 2" xfId="6604"/>
    <cellStyle name="Normal 58 3" xfId="6605"/>
    <cellStyle name="Normal 58 3 2" xfId="6606"/>
    <cellStyle name="Normal 58 4" xfId="6607"/>
    <cellStyle name="Normal 58 4 2" xfId="6608"/>
    <cellStyle name="Normal 58 5" xfId="6609"/>
    <cellStyle name="Normal 58 5 2" xfId="6610"/>
    <cellStyle name="Normal 58 6" xfId="6611"/>
    <cellStyle name="Normal 58 6 2" xfId="6612"/>
    <cellStyle name="Normal 58 7" xfId="6613"/>
    <cellStyle name="Normal 58 7 2" xfId="6614"/>
    <cellStyle name="Normal 58 8" xfId="6615"/>
    <cellStyle name="Normal 58 8 2" xfId="6616"/>
    <cellStyle name="Normal 58 9" xfId="6617"/>
    <cellStyle name="Normal 58 9 2" xfId="6618"/>
    <cellStyle name="Normal 59 10" xfId="6619"/>
    <cellStyle name="Normal 59 10 2" xfId="6620"/>
    <cellStyle name="Normal 59 11" xfId="6621"/>
    <cellStyle name="Normal 59 11 2" xfId="6622"/>
    <cellStyle name="Normal 59 12" xfId="6623"/>
    <cellStyle name="Normal 59 12 2" xfId="6624"/>
    <cellStyle name="Normal 59 13" xfId="6625"/>
    <cellStyle name="Normal 59 13 2" xfId="6626"/>
    <cellStyle name="Normal 59 2" xfId="6627"/>
    <cellStyle name="Normal 59 2 2" xfId="6628"/>
    <cellStyle name="Normal 59 3" xfId="6629"/>
    <cellStyle name="Normal 59 3 2" xfId="6630"/>
    <cellStyle name="Normal 59 4" xfId="6631"/>
    <cellStyle name="Normal 59 4 2" xfId="6632"/>
    <cellStyle name="Normal 59 5" xfId="6633"/>
    <cellStyle name="Normal 59 5 2" xfId="6634"/>
    <cellStyle name="Normal 59 6" xfId="6635"/>
    <cellStyle name="Normal 59 6 2" xfId="6636"/>
    <cellStyle name="Normal 59 7" xfId="6637"/>
    <cellStyle name="Normal 59 7 2" xfId="6638"/>
    <cellStyle name="Normal 59 8" xfId="6639"/>
    <cellStyle name="Normal 59 8 2" xfId="6640"/>
    <cellStyle name="Normal 59 9" xfId="6641"/>
    <cellStyle name="Normal 59 9 2" xfId="6642"/>
    <cellStyle name="Normal 6" xfId="6643"/>
    <cellStyle name="Normal 6 2" xfId="6644"/>
    <cellStyle name="Normal 6 2 2" xfId="6645"/>
    <cellStyle name="Normal 6 2 2 2" xfId="6646"/>
    <cellStyle name="Normal 6 2 3" xfId="6647"/>
    <cellStyle name="Normal 6 3" xfId="6648"/>
    <cellStyle name="Normal 6 3 2" xfId="6649"/>
    <cellStyle name="Normal 6 3 2 2" xfId="6650"/>
    <cellStyle name="Normal 6 3 3" xfId="6651"/>
    <cellStyle name="Normal 6 4" xfId="6652"/>
    <cellStyle name="Normal 6 4 2" xfId="6653"/>
    <cellStyle name="Normal 6 4 2 2" xfId="6654"/>
    <cellStyle name="Normal 6 4 3" xfId="6655"/>
    <cellStyle name="Normal 6 5" xfId="6656"/>
    <cellStyle name="Normal 6 5 2" xfId="6657"/>
    <cellStyle name="Normal 6 5 2 2" xfId="6658"/>
    <cellStyle name="Normal 6 5 3" xfId="6659"/>
    <cellStyle name="Normal 6 6" xfId="6660"/>
    <cellStyle name="Normal 6 6 2" xfId="6661"/>
    <cellStyle name="Normal 6 6 2 2" xfId="6662"/>
    <cellStyle name="Normal 6 6 3" xfId="6663"/>
    <cellStyle name="Normal 6 7" xfId="6664"/>
    <cellStyle name="Normal 6 7 2" xfId="6665"/>
    <cellStyle name="Normal 6 8" xfId="6666"/>
    <cellStyle name="Normal 6 9" xfId="6667"/>
    <cellStyle name="Normal 6_Ptto Gastos 2011_ Sector San Cristobal Actualizado" xfId="6668"/>
    <cellStyle name="Normal 60 2" xfId="6669"/>
    <cellStyle name="Normal 60 2 2" xfId="6670"/>
    <cellStyle name="Normal 60 3" xfId="6671"/>
    <cellStyle name="Normal 60 3 2" xfId="6672"/>
    <cellStyle name="Normal 60 4" xfId="6673"/>
    <cellStyle name="Normal 60 4 2" xfId="6674"/>
    <cellStyle name="Normal 60 5" xfId="6675"/>
    <cellStyle name="Normal 60 5 2" xfId="6676"/>
    <cellStyle name="Normal 60 6" xfId="6677"/>
    <cellStyle name="Normal 60 6 2" xfId="6678"/>
    <cellStyle name="Normal 61 2" xfId="6679"/>
    <cellStyle name="Normal 61 2 2" xfId="6680"/>
    <cellStyle name="Normal 61 3" xfId="6681"/>
    <cellStyle name="Normal 61 3 2" xfId="6682"/>
    <cellStyle name="Normal 61 4" xfId="6683"/>
    <cellStyle name="Normal 61 4 2" xfId="6684"/>
    <cellStyle name="Normal 61 5" xfId="6685"/>
    <cellStyle name="Normal 61 5 2" xfId="6686"/>
    <cellStyle name="Normal 61 6" xfId="6687"/>
    <cellStyle name="Normal 61 6 2" xfId="6688"/>
    <cellStyle name="Normal 65 2" xfId="6689"/>
    <cellStyle name="Normal 65 2 2" xfId="6690"/>
    <cellStyle name="Normal 65 3" xfId="6691"/>
    <cellStyle name="Normal 65 3 2" xfId="6692"/>
    <cellStyle name="Normal 65 4" xfId="6693"/>
    <cellStyle name="Normal 65 4 2" xfId="6694"/>
    <cellStyle name="Normal 66 2" xfId="6695"/>
    <cellStyle name="Normal 66 2 2" xfId="6696"/>
    <cellStyle name="Normal 66 3" xfId="6697"/>
    <cellStyle name="Normal 66 3 2" xfId="6698"/>
    <cellStyle name="Normal 66 4" xfId="6699"/>
    <cellStyle name="Normal 66 4 2" xfId="6700"/>
    <cellStyle name="Normal 68 2" xfId="6701"/>
    <cellStyle name="Normal 68 2 2" xfId="6702"/>
    <cellStyle name="Normal 68 3" xfId="6703"/>
    <cellStyle name="Normal 68 3 2" xfId="6704"/>
    <cellStyle name="Normal 68 4" xfId="6705"/>
    <cellStyle name="Normal 68 4 2" xfId="6706"/>
    <cellStyle name="Normal 68 5" xfId="6707"/>
    <cellStyle name="Normal 68 5 2" xfId="6708"/>
    <cellStyle name="Normal 68 6" xfId="6709"/>
    <cellStyle name="Normal 68 6 2" xfId="6710"/>
    <cellStyle name="Normal 69 2" xfId="6711"/>
    <cellStyle name="Normal 69 2 2" xfId="6712"/>
    <cellStyle name="Normal 69 3" xfId="6713"/>
    <cellStyle name="Normal 69 3 2" xfId="6714"/>
    <cellStyle name="Normal 69 4" xfId="6715"/>
    <cellStyle name="Normal 69 4 2" xfId="6716"/>
    <cellStyle name="Normal 69 5" xfId="6717"/>
    <cellStyle name="Normal 69 5 2" xfId="6718"/>
    <cellStyle name="Normal 69 6" xfId="6719"/>
    <cellStyle name="Normal 69 6 2" xfId="6720"/>
    <cellStyle name="Normal 7" xfId="6721"/>
    <cellStyle name="Normal 7 10" xfId="6722"/>
    <cellStyle name="Normal 7 2" xfId="6723"/>
    <cellStyle name="Normal 7 2 2" xfId="6724"/>
    <cellStyle name="Normal 7 2 2 2" xfId="6725"/>
    <cellStyle name="Normal 7 2 3" xfId="6726"/>
    <cellStyle name="Normal 7 2 4" xfId="6727"/>
    <cellStyle name="Normal 7 2_IDG KPI Ene 2010" xfId="6728"/>
    <cellStyle name="Normal 7 3" xfId="6729"/>
    <cellStyle name="Normal 7 3 2" xfId="6730"/>
    <cellStyle name="Normal 7 3 2 2" xfId="6731"/>
    <cellStyle name="Normal 7 3 3" xfId="6732"/>
    <cellStyle name="Normal 7 4" xfId="6733"/>
    <cellStyle name="Normal 7 4 2" xfId="6734"/>
    <cellStyle name="Normal 7 4 2 2" xfId="6735"/>
    <cellStyle name="Normal 7 4 3" xfId="6736"/>
    <cellStyle name="Normal 7 5" xfId="6737"/>
    <cellStyle name="Normal 7 5 2" xfId="6738"/>
    <cellStyle name="Normal 7 5 2 2" xfId="6739"/>
    <cellStyle name="Normal 7 5 3" xfId="6740"/>
    <cellStyle name="Normal 7 6" xfId="6741"/>
    <cellStyle name="Normal 7 6 2" xfId="6742"/>
    <cellStyle name="Normal 7 6 2 2" xfId="6743"/>
    <cellStyle name="Normal 7 6 3" xfId="6744"/>
    <cellStyle name="Normal 7 7" xfId="6745"/>
    <cellStyle name="Normal 7 7 2" xfId="6746"/>
    <cellStyle name="Normal 7 8" xfId="6747"/>
    <cellStyle name="Normal 7 9" xfId="6748"/>
    <cellStyle name="Normal 7_Ptto Gastos 2011_ Sector San Cristobal Actualizado" xfId="6749"/>
    <cellStyle name="Normal 71 10" xfId="6750"/>
    <cellStyle name="Normal 71 10 2" xfId="6751"/>
    <cellStyle name="Normal 71 11" xfId="6752"/>
    <cellStyle name="Normal 71 11 2" xfId="6753"/>
    <cellStyle name="Normal 71 12" xfId="6754"/>
    <cellStyle name="Normal 71 12 2" xfId="6755"/>
    <cellStyle name="Normal 71 13" xfId="6756"/>
    <cellStyle name="Normal 71 13 2" xfId="6757"/>
    <cellStyle name="Normal 71 14" xfId="6758"/>
    <cellStyle name="Normal 71 14 2" xfId="6759"/>
    <cellStyle name="Normal 71 15" xfId="6760"/>
    <cellStyle name="Normal 71 15 2" xfId="6761"/>
    <cellStyle name="Normal 71 2" xfId="6762"/>
    <cellStyle name="Normal 71 2 2" xfId="6763"/>
    <cellStyle name="Normal 71 3" xfId="6764"/>
    <cellStyle name="Normal 71 3 2" xfId="6765"/>
    <cellStyle name="Normal 71 4" xfId="6766"/>
    <cellStyle name="Normal 71 4 2" xfId="6767"/>
    <cellStyle name="Normal 71 5" xfId="6768"/>
    <cellStyle name="Normal 71 5 2" xfId="6769"/>
    <cellStyle name="Normal 71 6" xfId="6770"/>
    <cellStyle name="Normal 71 6 2" xfId="6771"/>
    <cellStyle name="Normal 71 7" xfId="6772"/>
    <cellStyle name="Normal 71 7 2" xfId="6773"/>
    <cellStyle name="Normal 71 8" xfId="6774"/>
    <cellStyle name="Normal 71 8 2" xfId="6775"/>
    <cellStyle name="Normal 71 9" xfId="6776"/>
    <cellStyle name="Normal 71 9 2" xfId="6777"/>
    <cellStyle name="Normal 72 10" xfId="6778"/>
    <cellStyle name="Normal 72 10 2" xfId="6779"/>
    <cellStyle name="Normal 72 11" xfId="6780"/>
    <cellStyle name="Normal 72 11 2" xfId="6781"/>
    <cellStyle name="Normal 72 12" xfId="6782"/>
    <cellStyle name="Normal 72 12 2" xfId="6783"/>
    <cellStyle name="Normal 72 13" xfId="6784"/>
    <cellStyle name="Normal 72 13 2" xfId="6785"/>
    <cellStyle name="Normal 72 14" xfId="6786"/>
    <cellStyle name="Normal 72 14 2" xfId="6787"/>
    <cellStyle name="Normal 72 15" xfId="6788"/>
    <cellStyle name="Normal 72 15 2" xfId="6789"/>
    <cellStyle name="Normal 72 2" xfId="6790"/>
    <cellStyle name="Normal 72 2 2" xfId="6791"/>
    <cellStyle name="Normal 72 3" xfId="6792"/>
    <cellStyle name="Normal 72 3 2" xfId="6793"/>
    <cellStyle name="Normal 72 4" xfId="6794"/>
    <cellStyle name="Normal 72 4 2" xfId="6795"/>
    <cellStyle name="Normal 72 5" xfId="6796"/>
    <cellStyle name="Normal 72 5 2" xfId="6797"/>
    <cellStyle name="Normal 72 6" xfId="6798"/>
    <cellStyle name="Normal 72 6 2" xfId="6799"/>
    <cellStyle name="Normal 72 7" xfId="6800"/>
    <cellStyle name="Normal 72 7 2" xfId="6801"/>
    <cellStyle name="Normal 72 8" xfId="6802"/>
    <cellStyle name="Normal 72 8 2" xfId="6803"/>
    <cellStyle name="Normal 72 9" xfId="6804"/>
    <cellStyle name="Normal 72 9 2" xfId="6805"/>
    <cellStyle name="Normal 73 10" xfId="6806"/>
    <cellStyle name="Normal 73 10 2" xfId="6807"/>
    <cellStyle name="Normal 73 11" xfId="6808"/>
    <cellStyle name="Normal 73 11 2" xfId="6809"/>
    <cellStyle name="Normal 73 12" xfId="6810"/>
    <cellStyle name="Normal 73 12 2" xfId="6811"/>
    <cellStyle name="Normal 73 13" xfId="6812"/>
    <cellStyle name="Normal 73 13 2" xfId="6813"/>
    <cellStyle name="Normal 73 14" xfId="6814"/>
    <cellStyle name="Normal 73 14 2" xfId="6815"/>
    <cellStyle name="Normal 73 15" xfId="6816"/>
    <cellStyle name="Normal 73 15 2" xfId="6817"/>
    <cellStyle name="Normal 73 2" xfId="6818"/>
    <cellStyle name="Normal 73 2 2" xfId="6819"/>
    <cellStyle name="Normal 73 3" xfId="6820"/>
    <cellStyle name="Normal 73 3 2" xfId="6821"/>
    <cellStyle name="Normal 73 4" xfId="6822"/>
    <cellStyle name="Normal 73 4 2" xfId="6823"/>
    <cellStyle name="Normal 73 5" xfId="6824"/>
    <cellStyle name="Normal 73 5 2" xfId="6825"/>
    <cellStyle name="Normal 73 6" xfId="6826"/>
    <cellStyle name="Normal 73 6 2" xfId="6827"/>
    <cellStyle name="Normal 73 7" xfId="6828"/>
    <cellStyle name="Normal 73 7 2" xfId="6829"/>
    <cellStyle name="Normal 73 8" xfId="6830"/>
    <cellStyle name="Normal 73 8 2" xfId="6831"/>
    <cellStyle name="Normal 73 9" xfId="6832"/>
    <cellStyle name="Normal 73 9 2" xfId="6833"/>
    <cellStyle name="Normal 74 2" xfId="6834"/>
    <cellStyle name="Normal 74 2 2" xfId="6835"/>
    <cellStyle name="Normal 74 3" xfId="6836"/>
    <cellStyle name="Normal 74 3 2" xfId="6837"/>
    <cellStyle name="Normal 74 4" xfId="6838"/>
    <cellStyle name="Normal 74 4 2" xfId="6839"/>
    <cellStyle name="Normal 75 2" xfId="6840"/>
    <cellStyle name="Normal 75 2 2" xfId="6841"/>
    <cellStyle name="Normal 75 3" xfId="6842"/>
    <cellStyle name="Normal 75 3 2" xfId="6843"/>
    <cellStyle name="Normal 75 4" xfId="6844"/>
    <cellStyle name="Normal 75 4 2" xfId="6845"/>
    <cellStyle name="Normal 75 5" xfId="6846"/>
    <cellStyle name="Normal 75 5 2" xfId="6847"/>
    <cellStyle name="Normal 75 6" xfId="6848"/>
    <cellStyle name="Normal 75 6 2" xfId="6849"/>
    <cellStyle name="Normal 76 2" xfId="6850"/>
    <cellStyle name="Normal 76 2 2" xfId="6851"/>
    <cellStyle name="Normal 76 3" xfId="6852"/>
    <cellStyle name="Normal 76 3 2" xfId="6853"/>
    <cellStyle name="Normal 76 4" xfId="6854"/>
    <cellStyle name="Normal 76 4 2" xfId="6855"/>
    <cellStyle name="Normal 76 5" xfId="6856"/>
    <cellStyle name="Normal 76 5 2" xfId="6857"/>
    <cellStyle name="Normal 76 6" xfId="6858"/>
    <cellStyle name="Normal 76 6 2" xfId="6859"/>
    <cellStyle name="Normal 77 10" xfId="6860"/>
    <cellStyle name="Normal 77 10 2" xfId="6861"/>
    <cellStyle name="Normal 77 11" xfId="6862"/>
    <cellStyle name="Normal 77 11 2" xfId="6863"/>
    <cellStyle name="Normal 77 12" xfId="6864"/>
    <cellStyle name="Normal 77 12 2" xfId="6865"/>
    <cellStyle name="Normal 77 13" xfId="6866"/>
    <cellStyle name="Normal 77 13 2" xfId="6867"/>
    <cellStyle name="Normal 77 14" xfId="6868"/>
    <cellStyle name="Normal 77 14 2" xfId="6869"/>
    <cellStyle name="Normal 77 15" xfId="6870"/>
    <cellStyle name="Normal 77 15 2" xfId="6871"/>
    <cellStyle name="Normal 77 2" xfId="6872"/>
    <cellStyle name="Normal 77 2 2" xfId="6873"/>
    <cellStyle name="Normal 77 3" xfId="6874"/>
    <cellStyle name="Normal 77 3 2" xfId="6875"/>
    <cellStyle name="Normal 77 4" xfId="6876"/>
    <cellStyle name="Normal 77 4 2" xfId="6877"/>
    <cellStyle name="Normal 77 5" xfId="6878"/>
    <cellStyle name="Normal 77 5 2" xfId="6879"/>
    <cellStyle name="Normal 77 6" xfId="6880"/>
    <cellStyle name="Normal 77 6 2" xfId="6881"/>
    <cellStyle name="Normal 77 7" xfId="6882"/>
    <cellStyle name="Normal 77 7 2" xfId="6883"/>
    <cellStyle name="Normal 77 8" xfId="6884"/>
    <cellStyle name="Normal 77 8 2" xfId="6885"/>
    <cellStyle name="Normal 77 9" xfId="6886"/>
    <cellStyle name="Normal 77 9 2" xfId="6887"/>
    <cellStyle name="Normal 78 10" xfId="6888"/>
    <cellStyle name="Normal 78 10 2" xfId="6889"/>
    <cellStyle name="Normal 78 2" xfId="6890"/>
    <cellStyle name="Normal 78 2 2" xfId="6891"/>
    <cellStyle name="Normal 78 3" xfId="6892"/>
    <cellStyle name="Normal 78 3 2" xfId="6893"/>
    <cellStyle name="Normal 78 4" xfId="6894"/>
    <cellStyle name="Normal 78 4 2" xfId="6895"/>
    <cellStyle name="Normal 78 5" xfId="6896"/>
    <cellStyle name="Normal 78 5 2" xfId="6897"/>
    <cellStyle name="Normal 78 6" xfId="6898"/>
    <cellStyle name="Normal 78 6 2" xfId="6899"/>
    <cellStyle name="Normal 78 7" xfId="6900"/>
    <cellStyle name="Normal 78 7 2" xfId="6901"/>
    <cellStyle name="Normal 78 8" xfId="6902"/>
    <cellStyle name="Normal 78 8 2" xfId="6903"/>
    <cellStyle name="Normal 78 9" xfId="6904"/>
    <cellStyle name="Normal 78 9 2" xfId="6905"/>
    <cellStyle name="Normal 79 2" xfId="6906"/>
    <cellStyle name="Normal 79 2 2" xfId="6907"/>
    <cellStyle name="Normal 79 3" xfId="6908"/>
    <cellStyle name="Normal 79 3 2" xfId="6909"/>
    <cellStyle name="Normal 79 4" xfId="6910"/>
    <cellStyle name="Normal 79 4 2" xfId="6911"/>
    <cellStyle name="Normal 8" xfId="6912"/>
    <cellStyle name="Normal 8 10" xfId="6913"/>
    <cellStyle name="Normal 8 11" xfId="6914"/>
    <cellStyle name="Normal 8 2" xfId="6915"/>
    <cellStyle name="Normal 8 2 10" xfId="6916"/>
    <cellStyle name="Normal 8 2 2" xfId="6917"/>
    <cellStyle name="Normal 8 2 2 2" xfId="6918"/>
    <cellStyle name="Normal 8 2 2 2 2" xfId="6919"/>
    <cellStyle name="Normal 8 2 2 3" xfId="6920"/>
    <cellStyle name="Normal 8 2 3" xfId="6921"/>
    <cellStyle name="Normal 8 2 3 2" xfId="6922"/>
    <cellStyle name="Normal 8 2 3 2 2" xfId="6923"/>
    <cellStyle name="Normal 8 2 3 3" xfId="6924"/>
    <cellStyle name="Normal 8 2 4" xfId="6925"/>
    <cellStyle name="Normal 8 2 4 2" xfId="6926"/>
    <cellStyle name="Normal 8 2 4 2 2" xfId="6927"/>
    <cellStyle name="Normal 8 2 4 3" xfId="6928"/>
    <cellStyle name="Normal 8 2 5" xfId="6929"/>
    <cellStyle name="Normal 8 2 5 2" xfId="6930"/>
    <cellStyle name="Normal 8 2 5 2 2" xfId="6931"/>
    <cellStyle name="Normal 8 2 5 3" xfId="6932"/>
    <cellStyle name="Normal 8 2 6" xfId="6933"/>
    <cellStyle name="Normal 8 2 6 2" xfId="6934"/>
    <cellStyle name="Normal 8 2 6 2 2" xfId="6935"/>
    <cellStyle name="Normal 8 2 6 3" xfId="6936"/>
    <cellStyle name="Normal 8 2 7" xfId="6937"/>
    <cellStyle name="Normal 8 2 7 2" xfId="6938"/>
    <cellStyle name="Normal 8 2 8" xfId="6939"/>
    <cellStyle name="Normal 8 2 9" xfId="6940"/>
    <cellStyle name="Normal 8 2_Ptto Gastos 2011_ Sector San Cristobal Actualizado" xfId="6941"/>
    <cellStyle name="Normal 8 3" xfId="6942"/>
    <cellStyle name="Normal 8 3 2" xfId="6943"/>
    <cellStyle name="Normal 8 3 2 2" xfId="6944"/>
    <cellStyle name="Normal 8 3 3" xfId="6945"/>
    <cellStyle name="Normal 8 4" xfId="6946"/>
    <cellStyle name="Normal 8 4 2" xfId="6947"/>
    <cellStyle name="Normal 8 4 2 2" xfId="6948"/>
    <cellStyle name="Normal 8 4 3" xfId="6949"/>
    <cellStyle name="Normal 8 5" xfId="6950"/>
    <cellStyle name="Normal 8 5 2" xfId="6951"/>
    <cellStyle name="Normal 8 5 2 2" xfId="6952"/>
    <cellStyle name="Normal 8 5 3" xfId="6953"/>
    <cellStyle name="Normal 8 6" xfId="6954"/>
    <cellStyle name="Normal 8 6 2" xfId="6955"/>
    <cellStyle name="Normal 8 6 2 2" xfId="6956"/>
    <cellStyle name="Normal 8 6 3" xfId="6957"/>
    <cellStyle name="Normal 8 7" xfId="6958"/>
    <cellStyle name="Normal 8 7 2" xfId="6959"/>
    <cellStyle name="Normal 8 7 2 2" xfId="6960"/>
    <cellStyle name="Normal 8 7 3" xfId="6961"/>
    <cellStyle name="Normal 8 8" xfId="6962"/>
    <cellStyle name="Normal 8 8 2" xfId="6963"/>
    <cellStyle name="Normal 8 9" xfId="6964"/>
    <cellStyle name="Normal 8_IDG KPI Ene 2010" xfId="6965"/>
    <cellStyle name="Normal 80 10" xfId="6966"/>
    <cellStyle name="Normal 80 10 2" xfId="6967"/>
    <cellStyle name="Normal 80 2" xfId="6968"/>
    <cellStyle name="Normal 80 2 2" xfId="6969"/>
    <cellStyle name="Normal 80 3" xfId="6970"/>
    <cellStyle name="Normal 80 3 2" xfId="6971"/>
    <cellStyle name="Normal 80 4" xfId="6972"/>
    <cellStyle name="Normal 80 4 2" xfId="6973"/>
    <cellStyle name="Normal 80 5" xfId="6974"/>
    <cellStyle name="Normal 80 5 2" xfId="6975"/>
    <cellStyle name="Normal 80 6" xfId="6976"/>
    <cellStyle name="Normal 80 6 2" xfId="6977"/>
    <cellStyle name="Normal 80 7" xfId="6978"/>
    <cellStyle name="Normal 80 7 2" xfId="6979"/>
    <cellStyle name="Normal 80 8" xfId="6980"/>
    <cellStyle name="Normal 80 8 2" xfId="6981"/>
    <cellStyle name="Normal 80 9" xfId="6982"/>
    <cellStyle name="Normal 80 9 2" xfId="6983"/>
    <cellStyle name="Normal 81 2" xfId="6984"/>
    <cellStyle name="Normal 81 2 2" xfId="6985"/>
    <cellStyle name="Normal 81 3" xfId="6986"/>
    <cellStyle name="Normal 81 3 2" xfId="6987"/>
    <cellStyle name="Normal 81 4" xfId="6988"/>
    <cellStyle name="Normal 81 4 2" xfId="6989"/>
    <cellStyle name="Normal 81 5" xfId="6990"/>
    <cellStyle name="Normal 81 5 2" xfId="6991"/>
    <cellStyle name="Normal 81 6" xfId="6992"/>
    <cellStyle name="Normal 81 6 2" xfId="6993"/>
    <cellStyle name="Normal 81 7" xfId="6994"/>
    <cellStyle name="Normal 81 7 2" xfId="6995"/>
    <cellStyle name="Normal 81 8" xfId="6996"/>
    <cellStyle name="Normal 81 8 2" xfId="6997"/>
    <cellStyle name="Normal 81 9" xfId="6998"/>
    <cellStyle name="Normal 81 9 2" xfId="6999"/>
    <cellStyle name="Normal 82 10" xfId="7000"/>
    <cellStyle name="Normal 82 10 2" xfId="7001"/>
    <cellStyle name="Normal 82 2" xfId="7002"/>
    <cellStyle name="Normal 82 2 2" xfId="7003"/>
    <cellStyle name="Normal 82 3" xfId="7004"/>
    <cellStyle name="Normal 82 3 2" xfId="7005"/>
    <cellStyle name="Normal 82 4" xfId="7006"/>
    <cellStyle name="Normal 82 4 2" xfId="7007"/>
    <cellStyle name="Normal 82 5" xfId="7008"/>
    <cellStyle name="Normal 82 5 2" xfId="7009"/>
    <cellStyle name="Normal 82 6" xfId="7010"/>
    <cellStyle name="Normal 82 6 2" xfId="7011"/>
    <cellStyle name="Normal 82 7" xfId="7012"/>
    <cellStyle name="Normal 82 7 2" xfId="7013"/>
    <cellStyle name="Normal 82 8" xfId="7014"/>
    <cellStyle name="Normal 82 8 2" xfId="7015"/>
    <cellStyle name="Normal 82 9" xfId="7016"/>
    <cellStyle name="Normal 82 9 2" xfId="7017"/>
    <cellStyle name="Normal 83 2" xfId="7018"/>
    <cellStyle name="Normal 83 2 2" xfId="7019"/>
    <cellStyle name="Normal 83 3" xfId="7020"/>
    <cellStyle name="Normal 83 3 2" xfId="7021"/>
    <cellStyle name="Normal 83 4" xfId="7022"/>
    <cellStyle name="Normal 83 4 2" xfId="7023"/>
    <cellStyle name="Normal 84 10" xfId="7024"/>
    <cellStyle name="Normal 84 10 2" xfId="7025"/>
    <cellStyle name="Normal 84 2" xfId="7026"/>
    <cellStyle name="Normal 84 2 2" xfId="7027"/>
    <cellStyle name="Normal 84 3" xfId="7028"/>
    <cellStyle name="Normal 84 3 2" xfId="7029"/>
    <cellStyle name="Normal 84 4" xfId="7030"/>
    <cellStyle name="Normal 84 4 2" xfId="7031"/>
    <cellStyle name="Normal 84 5" xfId="7032"/>
    <cellStyle name="Normal 84 5 2" xfId="7033"/>
    <cellStyle name="Normal 84 6" xfId="7034"/>
    <cellStyle name="Normal 84 6 2" xfId="7035"/>
    <cellStyle name="Normal 84 7" xfId="7036"/>
    <cellStyle name="Normal 84 7 2" xfId="7037"/>
    <cellStyle name="Normal 84 8" xfId="7038"/>
    <cellStyle name="Normal 84 8 2" xfId="7039"/>
    <cellStyle name="Normal 84 9" xfId="7040"/>
    <cellStyle name="Normal 84 9 2" xfId="7041"/>
    <cellStyle name="Normal 85 10" xfId="7042"/>
    <cellStyle name="Normal 85 10 2" xfId="7043"/>
    <cellStyle name="Normal 85 11" xfId="7044"/>
    <cellStyle name="Normal 85 11 2" xfId="7045"/>
    <cellStyle name="Normal 85 12" xfId="7046"/>
    <cellStyle name="Normal 85 12 2" xfId="7047"/>
    <cellStyle name="Normal 85 2" xfId="7048"/>
    <cellStyle name="Normal 85 2 2" xfId="7049"/>
    <cellStyle name="Normal 85 3" xfId="7050"/>
    <cellStyle name="Normal 85 3 2" xfId="7051"/>
    <cellStyle name="Normal 85 4" xfId="7052"/>
    <cellStyle name="Normal 85 4 2" xfId="7053"/>
    <cellStyle name="Normal 85 5" xfId="7054"/>
    <cellStyle name="Normal 85 5 2" xfId="7055"/>
    <cellStyle name="Normal 85 6" xfId="7056"/>
    <cellStyle name="Normal 85 6 2" xfId="7057"/>
    <cellStyle name="Normal 85 7" xfId="7058"/>
    <cellStyle name="Normal 85 7 2" xfId="7059"/>
    <cellStyle name="Normal 85 8" xfId="7060"/>
    <cellStyle name="Normal 85 8 2" xfId="7061"/>
    <cellStyle name="Normal 85 9" xfId="7062"/>
    <cellStyle name="Normal 85 9 2" xfId="7063"/>
    <cellStyle name="Normal 86 10" xfId="7064"/>
    <cellStyle name="Normal 86 10 2" xfId="7065"/>
    <cellStyle name="Normal 86 11" xfId="7066"/>
    <cellStyle name="Normal 86 11 2" xfId="7067"/>
    <cellStyle name="Normal 86 12" xfId="7068"/>
    <cellStyle name="Normal 86 12 2" xfId="7069"/>
    <cellStyle name="Normal 86 13" xfId="7070"/>
    <cellStyle name="Normal 86 13 2" xfId="7071"/>
    <cellStyle name="Normal 86 2" xfId="7072"/>
    <cellStyle name="Normal 86 2 2" xfId="7073"/>
    <cellStyle name="Normal 86 3" xfId="7074"/>
    <cellStyle name="Normal 86 3 2" xfId="7075"/>
    <cellStyle name="Normal 86 4" xfId="7076"/>
    <cellStyle name="Normal 86 4 2" xfId="7077"/>
    <cellStyle name="Normal 86 5" xfId="7078"/>
    <cellStyle name="Normal 86 5 2" xfId="7079"/>
    <cellStyle name="Normal 86 6" xfId="7080"/>
    <cellStyle name="Normal 86 6 2" xfId="7081"/>
    <cellStyle name="Normal 86 7" xfId="7082"/>
    <cellStyle name="Normal 86 7 2" xfId="7083"/>
    <cellStyle name="Normal 86 8" xfId="7084"/>
    <cellStyle name="Normal 86 8 2" xfId="7085"/>
    <cellStyle name="Normal 86 9" xfId="7086"/>
    <cellStyle name="Normal 86 9 2" xfId="7087"/>
    <cellStyle name="Normal 87 10" xfId="7088"/>
    <cellStyle name="Normal 87 10 2" xfId="7089"/>
    <cellStyle name="Normal 87 2" xfId="7090"/>
    <cellStyle name="Normal 87 2 2" xfId="7091"/>
    <cellStyle name="Normal 87 3" xfId="7092"/>
    <cellStyle name="Normal 87 3 2" xfId="7093"/>
    <cellStyle name="Normal 87 4" xfId="7094"/>
    <cellStyle name="Normal 87 4 2" xfId="7095"/>
    <cellStyle name="Normal 87 5" xfId="7096"/>
    <cellStyle name="Normal 87 5 2" xfId="7097"/>
    <cellStyle name="Normal 87 6" xfId="7098"/>
    <cellStyle name="Normal 87 6 2" xfId="7099"/>
    <cellStyle name="Normal 87 7" xfId="7100"/>
    <cellStyle name="Normal 87 7 2" xfId="7101"/>
    <cellStyle name="Normal 87 8" xfId="7102"/>
    <cellStyle name="Normal 87 8 2" xfId="7103"/>
    <cellStyle name="Normal 87 9" xfId="7104"/>
    <cellStyle name="Normal 87 9 2" xfId="7105"/>
    <cellStyle name="Normal 88 10" xfId="7106"/>
    <cellStyle name="Normal 88 10 2" xfId="7107"/>
    <cellStyle name="Normal 88 11" xfId="7108"/>
    <cellStyle name="Normal 88 11 2" xfId="7109"/>
    <cellStyle name="Normal 88 12" xfId="7110"/>
    <cellStyle name="Normal 88 12 2" xfId="7111"/>
    <cellStyle name="Normal 88 2" xfId="7112"/>
    <cellStyle name="Normal 88 2 2" xfId="7113"/>
    <cellStyle name="Normal 88 3" xfId="7114"/>
    <cellStyle name="Normal 88 3 2" xfId="7115"/>
    <cellStyle name="Normal 88 4" xfId="7116"/>
    <cellStyle name="Normal 88 4 2" xfId="7117"/>
    <cellStyle name="Normal 88 5" xfId="7118"/>
    <cellStyle name="Normal 88 5 2" xfId="7119"/>
    <cellStyle name="Normal 88 6" xfId="7120"/>
    <cellStyle name="Normal 88 6 2" xfId="7121"/>
    <cellStyle name="Normal 88 7" xfId="7122"/>
    <cellStyle name="Normal 88 7 2" xfId="7123"/>
    <cellStyle name="Normal 88 8" xfId="7124"/>
    <cellStyle name="Normal 88 8 2" xfId="7125"/>
    <cellStyle name="Normal 88 9" xfId="7126"/>
    <cellStyle name="Normal 88 9 2" xfId="7127"/>
    <cellStyle name="Normal 89 10" xfId="7128"/>
    <cellStyle name="Normal 89 10 2" xfId="7129"/>
    <cellStyle name="Normal 89 2" xfId="7130"/>
    <cellStyle name="Normal 89 2 2" xfId="7131"/>
    <cellStyle name="Normal 89 3" xfId="7132"/>
    <cellStyle name="Normal 89 3 2" xfId="7133"/>
    <cellStyle name="Normal 89 4" xfId="7134"/>
    <cellStyle name="Normal 89 4 2" xfId="7135"/>
    <cellStyle name="Normal 89 5" xfId="7136"/>
    <cellStyle name="Normal 89 5 2" xfId="7137"/>
    <cellStyle name="Normal 89 6" xfId="7138"/>
    <cellStyle name="Normal 89 6 2" xfId="7139"/>
    <cellStyle name="Normal 89 7" xfId="7140"/>
    <cellStyle name="Normal 89 7 2" xfId="7141"/>
    <cellStyle name="Normal 89 8" xfId="7142"/>
    <cellStyle name="Normal 89 8 2" xfId="7143"/>
    <cellStyle name="Normal 89 9" xfId="7144"/>
    <cellStyle name="Normal 89 9 2" xfId="7145"/>
    <cellStyle name="Normal 9" xfId="7146"/>
    <cellStyle name="Normal 9 10" xfId="7147"/>
    <cellStyle name="Normal 9 2" xfId="7148"/>
    <cellStyle name="Normal 9 2 2" xfId="7149"/>
    <cellStyle name="Normal 9 2 2 2" xfId="7150"/>
    <cellStyle name="Normal 9 2 3" xfId="7151"/>
    <cellStyle name="Normal 9 3" xfId="7152"/>
    <cellStyle name="Normal 9 3 2" xfId="7153"/>
    <cellStyle name="Normal 9 3 2 2" xfId="7154"/>
    <cellStyle name="Normal 9 3 3" xfId="7155"/>
    <cellStyle name="Normal 9 4" xfId="7156"/>
    <cellStyle name="Normal 9 4 2" xfId="7157"/>
    <cellStyle name="Normal 9 4 2 2" xfId="7158"/>
    <cellStyle name="Normal 9 4 3" xfId="7159"/>
    <cellStyle name="Normal 9 5" xfId="7160"/>
    <cellStyle name="Normal 9 5 2" xfId="7161"/>
    <cellStyle name="Normal 9 5 2 2" xfId="7162"/>
    <cellStyle name="Normal 9 5 3" xfId="7163"/>
    <cellStyle name="Normal 9 6" xfId="7164"/>
    <cellStyle name="Normal 9 6 2" xfId="7165"/>
    <cellStyle name="Normal 9 6 2 2" xfId="7166"/>
    <cellStyle name="Normal 9 6 3" xfId="7167"/>
    <cellStyle name="Normal 9 7" xfId="7168"/>
    <cellStyle name="Normal 9 7 2" xfId="7169"/>
    <cellStyle name="Normal 9 8" xfId="7170"/>
    <cellStyle name="Normal 9 9" xfId="7171"/>
    <cellStyle name="Normal 9_IDG KPI Ene 2010" xfId="7172"/>
    <cellStyle name="Normal 90 2" xfId="7173"/>
    <cellStyle name="Normal 90 2 2" xfId="7174"/>
    <cellStyle name="Normal 90 3" xfId="7175"/>
    <cellStyle name="Normal 90 3 2" xfId="7176"/>
    <cellStyle name="Normal 90 4" xfId="7177"/>
    <cellStyle name="Normal 90 4 2" xfId="7178"/>
    <cellStyle name="Normal 90 5" xfId="7179"/>
    <cellStyle name="Normal 90 5 2" xfId="7180"/>
    <cellStyle name="Normal 90 6" xfId="7181"/>
    <cellStyle name="Normal 90 6 2" xfId="7182"/>
    <cellStyle name="Normal 93 2" xfId="7183"/>
    <cellStyle name="Normal 93 2 2" xfId="7184"/>
    <cellStyle name="Normal 93 3" xfId="7185"/>
    <cellStyle name="Normal 93 3 2" xfId="7186"/>
    <cellStyle name="Normal 93 4" xfId="7187"/>
    <cellStyle name="Normal 93 4 2" xfId="7188"/>
    <cellStyle name="Normal 93 5" xfId="7189"/>
    <cellStyle name="Normal 93 5 2" xfId="7190"/>
    <cellStyle name="Normal 94 2" xfId="7191"/>
    <cellStyle name="Normal 94 2 2" xfId="7192"/>
    <cellStyle name="Normal 94 3" xfId="7193"/>
    <cellStyle name="Normal 94 3 2" xfId="7194"/>
    <cellStyle name="Normal 94 4" xfId="7195"/>
    <cellStyle name="Normal 94 4 2" xfId="7196"/>
    <cellStyle name="Normal 94 5" xfId="7197"/>
    <cellStyle name="Normal 94 5 2" xfId="7198"/>
    <cellStyle name="Normal 94 6" xfId="7199"/>
    <cellStyle name="Normal 94 6 2" xfId="7200"/>
    <cellStyle name="Normal 95 10" xfId="7201"/>
    <cellStyle name="Normal 95 10 2" xfId="7202"/>
    <cellStyle name="Normal 95 11" xfId="7203"/>
    <cellStyle name="Normal 95 11 2" xfId="7204"/>
    <cellStyle name="Normal 95 2" xfId="7205"/>
    <cellStyle name="Normal 95 2 2" xfId="7206"/>
    <cellStyle name="Normal 95 3" xfId="7207"/>
    <cellStyle name="Normal 95 3 2" xfId="7208"/>
    <cellStyle name="Normal 95 4" xfId="7209"/>
    <cellStyle name="Normal 95 4 2" xfId="7210"/>
    <cellStyle name="Normal 95 5" xfId="7211"/>
    <cellStyle name="Normal 95 5 2" xfId="7212"/>
    <cellStyle name="Normal 95 6" xfId="7213"/>
    <cellStyle name="Normal 95 6 2" xfId="7214"/>
    <cellStyle name="Normal 95 7" xfId="7215"/>
    <cellStyle name="Normal 95 7 2" xfId="7216"/>
    <cellStyle name="Normal 95 8" xfId="7217"/>
    <cellStyle name="Normal 95 8 2" xfId="7218"/>
    <cellStyle name="Normal 95 9" xfId="7219"/>
    <cellStyle name="Normal 95 9 2" xfId="7220"/>
    <cellStyle name="Normal 96 2" xfId="7221"/>
    <cellStyle name="Normal 96 2 2" xfId="7222"/>
    <cellStyle name="Normal 96 3" xfId="7223"/>
    <cellStyle name="Normal 96 3 2" xfId="7224"/>
    <cellStyle name="Normal 96 4" xfId="7225"/>
    <cellStyle name="Normal 96 4 2" xfId="7226"/>
    <cellStyle name="Normal 96 5" xfId="7227"/>
    <cellStyle name="Normal 96 5 2" xfId="7228"/>
    <cellStyle name="Normal 96 6" xfId="7229"/>
    <cellStyle name="Normal 96 6 2" xfId="7230"/>
    <cellStyle name="Normal 96 7" xfId="7231"/>
    <cellStyle name="Normal 96 7 2" xfId="7232"/>
    <cellStyle name="Normal 97 2" xfId="7233"/>
    <cellStyle name="Normal 97 2 2" xfId="7234"/>
    <cellStyle name="Normal 97 3" xfId="7235"/>
    <cellStyle name="Normal 97 3 2" xfId="7236"/>
    <cellStyle name="Normal 97 4" xfId="7237"/>
    <cellStyle name="Normal 97 4 2" xfId="7238"/>
    <cellStyle name="Normal 98 2" xfId="7239"/>
    <cellStyle name="Normal 98 2 2" xfId="7240"/>
    <cellStyle name="Normal 98 3" xfId="7241"/>
    <cellStyle name="Normal 98 3 2" xfId="7242"/>
    <cellStyle name="Normal 98 4" xfId="7243"/>
    <cellStyle name="Normal 98 4 2" xfId="7244"/>
    <cellStyle name="Normal 99 2" xfId="7245"/>
    <cellStyle name="Normal 99 2 2" xfId="7246"/>
    <cellStyle name="Normal 99 3" xfId="7247"/>
    <cellStyle name="Normal 99 3 2" xfId="7248"/>
    <cellStyle name="Normal 99 4" xfId="7249"/>
    <cellStyle name="Normal 99 4 2" xfId="7250"/>
    <cellStyle name="Normal 99 5" xfId="7251"/>
    <cellStyle name="Normal 99 5 2" xfId="7252"/>
    <cellStyle name="Notas 10" xfId="7253"/>
    <cellStyle name="Notas 10 2" xfId="7254"/>
    <cellStyle name="Notas 10 2 2" xfId="7255"/>
    <cellStyle name="Notas 10 2 2 2" xfId="7256"/>
    <cellStyle name="Notas 10 2 3" xfId="7257"/>
    <cellStyle name="Notas 10 3" xfId="7258"/>
    <cellStyle name="Notas 10 3 2" xfId="7259"/>
    <cellStyle name="Notas 10 3 2 2" xfId="7260"/>
    <cellStyle name="Notas 10 3 3" xfId="7261"/>
    <cellStyle name="Notas 10 4" xfId="7262"/>
    <cellStyle name="Notas 10 4 2" xfId="7263"/>
    <cellStyle name="Notas 10 4 2 2" xfId="7264"/>
    <cellStyle name="Notas 10 4 3" xfId="7265"/>
    <cellStyle name="Notas 10 5" xfId="7266"/>
    <cellStyle name="Notas 10 5 2" xfId="7267"/>
    <cellStyle name="Notas 10 5 2 2" xfId="7268"/>
    <cellStyle name="Notas 10 5 3" xfId="7269"/>
    <cellStyle name="Notas 10 6" xfId="7270"/>
    <cellStyle name="Notas 10 6 2" xfId="7271"/>
    <cellStyle name="Notas 10 6 2 2" xfId="7272"/>
    <cellStyle name="Notas 10 6 3" xfId="7273"/>
    <cellStyle name="Notas 10 7" xfId="7274"/>
    <cellStyle name="Notas 10 7 2" xfId="7275"/>
    <cellStyle name="Notas 10 8" xfId="7276"/>
    <cellStyle name="Notas 11" xfId="7277"/>
    <cellStyle name="Notas 11 2" xfId="7278"/>
    <cellStyle name="Notas 11 2 2" xfId="7279"/>
    <cellStyle name="Notas 11 2 2 2" xfId="7280"/>
    <cellStyle name="Notas 11 2 3" xfId="7281"/>
    <cellStyle name="Notas 11 3" xfId="7282"/>
    <cellStyle name="Notas 11 3 2" xfId="7283"/>
    <cellStyle name="Notas 11 3 2 2" xfId="7284"/>
    <cellStyle name="Notas 11 3 3" xfId="7285"/>
    <cellStyle name="Notas 11 4" xfId="7286"/>
    <cellStyle name="Notas 11 4 2" xfId="7287"/>
    <cellStyle name="Notas 11 4 2 2" xfId="7288"/>
    <cellStyle name="Notas 11 4 3" xfId="7289"/>
    <cellStyle name="Notas 11 5" xfId="7290"/>
    <cellStyle name="Notas 11 5 2" xfId="7291"/>
    <cellStyle name="Notas 11 5 2 2" xfId="7292"/>
    <cellStyle name="Notas 11 5 3" xfId="7293"/>
    <cellStyle name="Notas 11 6" xfId="7294"/>
    <cellStyle name="Notas 11 6 2" xfId="7295"/>
    <cellStyle name="Notas 11 6 2 2" xfId="7296"/>
    <cellStyle name="Notas 11 6 3" xfId="7297"/>
    <cellStyle name="Notas 11 7" xfId="7298"/>
    <cellStyle name="Notas 11 7 2" xfId="7299"/>
    <cellStyle name="Notas 11 8" xfId="7300"/>
    <cellStyle name="Notas 12" xfId="7301"/>
    <cellStyle name="Notas 12 2" xfId="7302"/>
    <cellStyle name="Notas 12 2 2" xfId="7303"/>
    <cellStyle name="Notas 12 2 2 2" xfId="7304"/>
    <cellStyle name="Notas 12 2 3" xfId="7305"/>
    <cellStyle name="Notas 12 3" xfId="7306"/>
    <cellStyle name="Notas 12 3 2" xfId="7307"/>
    <cellStyle name="Notas 12 3 2 2" xfId="7308"/>
    <cellStyle name="Notas 12 3 3" xfId="7309"/>
    <cellStyle name="Notas 12 4" xfId="7310"/>
    <cellStyle name="Notas 12 4 2" xfId="7311"/>
    <cellStyle name="Notas 12 4 2 2" xfId="7312"/>
    <cellStyle name="Notas 12 4 3" xfId="7313"/>
    <cellStyle name="Notas 12 5" xfId="7314"/>
    <cellStyle name="Notas 12 5 2" xfId="7315"/>
    <cellStyle name="Notas 12 5 2 2" xfId="7316"/>
    <cellStyle name="Notas 12 5 3" xfId="7317"/>
    <cellStyle name="Notas 12 6" xfId="7318"/>
    <cellStyle name="Notas 12 6 2" xfId="7319"/>
    <cellStyle name="Notas 12 6 2 2" xfId="7320"/>
    <cellStyle name="Notas 12 6 3" xfId="7321"/>
    <cellStyle name="Notas 12 7" xfId="7322"/>
    <cellStyle name="Notas 12 7 2" xfId="7323"/>
    <cellStyle name="Notas 12 8" xfId="7324"/>
    <cellStyle name="Notas 13" xfId="7325"/>
    <cellStyle name="Notas 13 2" xfId="7326"/>
    <cellStyle name="Notas 13 2 2" xfId="7327"/>
    <cellStyle name="Notas 13 2 2 2" xfId="7328"/>
    <cellStyle name="Notas 13 2 3" xfId="7329"/>
    <cellStyle name="Notas 13 3" xfId="7330"/>
    <cellStyle name="Notas 13 3 2" xfId="7331"/>
    <cellStyle name="Notas 13 3 2 2" xfId="7332"/>
    <cellStyle name="Notas 13 3 3" xfId="7333"/>
    <cellStyle name="Notas 13 4" xfId="7334"/>
    <cellStyle name="Notas 13 4 2" xfId="7335"/>
    <cellStyle name="Notas 13 4 2 2" xfId="7336"/>
    <cellStyle name="Notas 13 4 3" xfId="7337"/>
    <cellStyle name="Notas 13 5" xfId="7338"/>
    <cellStyle name="Notas 13 5 2" xfId="7339"/>
    <cellStyle name="Notas 13 5 2 2" xfId="7340"/>
    <cellStyle name="Notas 13 5 3" xfId="7341"/>
    <cellStyle name="Notas 13 6" xfId="7342"/>
    <cellStyle name="Notas 13 6 2" xfId="7343"/>
    <cellStyle name="Notas 13 6 2 2" xfId="7344"/>
    <cellStyle name="Notas 13 6 3" xfId="7345"/>
    <cellStyle name="Notas 13 7" xfId="7346"/>
    <cellStyle name="Notas 13 7 2" xfId="7347"/>
    <cellStyle name="Notas 13 8" xfId="7348"/>
    <cellStyle name="Notas 14" xfId="7349"/>
    <cellStyle name="Notas 14 2" xfId="7350"/>
    <cellStyle name="Notas 15" xfId="7351"/>
    <cellStyle name="Notas 15 2" xfId="7352"/>
    <cellStyle name="Notas 16" xfId="7353"/>
    <cellStyle name="Notas 16 2" xfId="7354"/>
    <cellStyle name="Notas 17" xfId="7355"/>
    <cellStyle name="Notas 17 2" xfId="7356"/>
    <cellStyle name="Notas 18" xfId="7357"/>
    <cellStyle name="Notas 18 2" xfId="7358"/>
    <cellStyle name="Notas 19" xfId="7359"/>
    <cellStyle name="Notas 19 2" xfId="7360"/>
    <cellStyle name="Notas 2" xfId="7361"/>
    <cellStyle name="Notas 2 2" xfId="7362"/>
    <cellStyle name="Notas 2 2 2" xfId="7363"/>
    <cellStyle name="Notas 2 2 2 2" xfId="7364"/>
    <cellStyle name="Notas 2 2 3" xfId="7365"/>
    <cellStyle name="Notas 2 3" xfId="7366"/>
    <cellStyle name="Notas 2 3 2" xfId="7367"/>
    <cellStyle name="Notas 2 3 2 2" xfId="7368"/>
    <cellStyle name="Notas 2 3 3" xfId="7369"/>
    <cellStyle name="Notas 2 4" xfId="7370"/>
    <cellStyle name="Notas 2 4 2" xfId="7371"/>
    <cellStyle name="Notas 2 4 2 2" xfId="7372"/>
    <cellStyle name="Notas 2 4 3" xfId="7373"/>
    <cellStyle name="Notas 2 5" xfId="7374"/>
    <cellStyle name="Notas 2 5 2" xfId="7375"/>
    <cellStyle name="Notas 2 5 2 2" xfId="7376"/>
    <cellStyle name="Notas 2 5 3" xfId="7377"/>
    <cellStyle name="Notas 2 6" xfId="7378"/>
    <cellStyle name="Notas 2 6 2" xfId="7379"/>
    <cellStyle name="Notas 2 6 2 2" xfId="7380"/>
    <cellStyle name="Notas 2 6 3" xfId="7381"/>
    <cellStyle name="Notas 2 7" xfId="7382"/>
    <cellStyle name="Notas 2 7 2" xfId="7383"/>
    <cellStyle name="Notas 2 8" xfId="7384"/>
    <cellStyle name="Notas 2 8 2" xfId="7385"/>
    <cellStyle name="Notas 2 9" xfId="7386"/>
    <cellStyle name="Notas 20" xfId="7387"/>
    <cellStyle name="Notas 20 2" xfId="7388"/>
    <cellStyle name="Notas 21" xfId="7389"/>
    <cellStyle name="Notas 21 2" xfId="7390"/>
    <cellStyle name="Notas 22" xfId="7391"/>
    <cellStyle name="Notas 22 2" xfId="7392"/>
    <cellStyle name="Notas 23" xfId="7393"/>
    <cellStyle name="Notas 23 2" xfId="7394"/>
    <cellStyle name="Notas 24" xfId="7395"/>
    <cellStyle name="Notas 24 2" xfId="7396"/>
    <cellStyle name="Notas 25" xfId="7397"/>
    <cellStyle name="Notas 25 2" xfId="7398"/>
    <cellStyle name="Notas 26" xfId="7399"/>
    <cellStyle name="Notas 26 2" xfId="7400"/>
    <cellStyle name="Notas 27" xfId="7401"/>
    <cellStyle name="Notas 27 2" xfId="7402"/>
    <cellStyle name="Notas 28" xfId="7403"/>
    <cellStyle name="Notas 28 2" xfId="7404"/>
    <cellStyle name="Notas 29" xfId="7405"/>
    <cellStyle name="Notas 29 2" xfId="7406"/>
    <cellStyle name="Notas 3" xfId="7407"/>
    <cellStyle name="Notas 3 2" xfId="7408"/>
    <cellStyle name="Notas 3 2 2" xfId="7409"/>
    <cellStyle name="Notas 3 2 2 2" xfId="7410"/>
    <cellStyle name="Notas 3 2 3" xfId="7411"/>
    <cellStyle name="Notas 3 3" xfId="7412"/>
    <cellStyle name="Notas 3 3 2" xfId="7413"/>
    <cellStyle name="Notas 3 3 2 2" xfId="7414"/>
    <cellStyle name="Notas 3 3 3" xfId="7415"/>
    <cellStyle name="Notas 3 4" xfId="7416"/>
    <cellStyle name="Notas 3 4 2" xfId="7417"/>
    <cellStyle name="Notas 3 4 2 2" xfId="7418"/>
    <cellStyle name="Notas 3 4 3" xfId="7419"/>
    <cellStyle name="Notas 3 5" xfId="7420"/>
    <cellStyle name="Notas 3 5 2" xfId="7421"/>
    <cellStyle name="Notas 3 5 2 2" xfId="7422"/>
    <cellStyle name="Notas 3 5 3" xfId="7423"/>
    <cellStyle name="Notas 3 6" xfId="7424"/>
    <cellStyle name="Notas 3 6 2" xfId="7425"/>
    <cellStyle name="Notas 3 6 2 2" xfId="7426"/>
    <cellStyle name="Notas 3 6 3" xfId="7427"/>
    <cellStyle name="Notas 3 7" xfId="7428"/>
    <cellStyle name="Notas 3 7 2" xfId="7429"/>
    <cellStyle name="Notas 3 8" xfId="7430"/>
    <cellStyle name="Notas 3 8 2" xfId="7431"/>
    <cellStyle name="Notas 3 9" xfId="7432"/>
    <cellStyle name="Notas 30" xfId="7433"/>
    <cellStyle name="Notas 30 2" xfId="7434"/>
    <cellStyle name="Notas 31" xfId="7435"/>
    <cellStyle name="Notas 31 2" xfId="7436"/>
    <cellStyle name="Notas 32" xfId="7437"/>
    <cellStyle name="Notas 32 2" xfId="7438"/>
    <cellStyle name="Notas 33" xfId="7439"/>
    <cellStyle name="Notas 33 2" xfId="7440"/>
    <cellStyle name="Notas 34" xfId="7441"/>
    <cellStyle name="Notas 34 2" xfId="7442"/>
    <cellStyle name="Notas 35" xfId="7443"/>
    <cellStyle name="Notas 35 2" xfId="7444"/>
    <cellStyle name="Notas 36" xfId="7445"/>
    <cellStyle name="Notas 36 2" xfId="7446"/>
    <cellStyle name="Notas 37" xfId="7447"/>
    <cellStyle name="Notas 37 2" xfId="7448"/>
    <cellStyle name="Notas 38" xfId="7449"/>
    <cellStyle name="Notas 38 2" xfId="7450"/>
    <cellStyle name="Notas 39" xfId="7451"/>
    <cellStyle name="Notas 39 2" xfId="7452"/>
    <cellStyle name="Notas 4" xfId="7453"/>
    <cellStyle name="Notas 4 2" xfId="7454"/>
    <cellStyle name="Notas 4 2 2" xfId="7455"/>
    <cellStyle name="Notas 4 2 2 2" xfId="7456"/>
    <cellStyle name="Notas 4 2 3" xfId="7457"/>
    <cellStyle name="Notas 4 3" xfId="7458"/>
    <cellStyle name="Notas 4 3 2" xfId="7459"/>
    <cellStyle name="Notas 4 3 2 2" xfId="7460"/>
    <cellStyle name="Notas 4 3 3" xfId="7461"/>
    <cellStyle name="Notas 4 4" xfId="7462"/>
    <cellStyle name="Notas 4 4 2" xfId="7463"/>
    <cellStyle name="Notas 4 4 2 2" xfId="7464"/>
    <cellStyle name="Notas 4 4 3" xfId="7465"/>
    <cellStyle name="Notas 4 5" xfId="7466"/>
    <cellStyle name="Notas 4 5 2" xfId="7467"/>
    <cellStyle name="Notas 4 5 2 2" xfId="7468"/>
    <cellStyle name="Notas 4 5 3" xfId="7469"/>
    <cellStyle name="Notas 4 6" xfId="7470"/>
    <cellStyle name="Notas 4 6 2" xfId="7471"/>
    <cellStyle name="Notas 4 6 2 2" xfId="7472"/>
    <cellStyle name="Notas 4 6 3" xfId="7473"/>
    <cellStyle name="Notas 4 7" xfId="7474"/>
    <cellStyle name="Notas 4 7 2" xfId="7475"/>
    <cellStyle name="Notas 4 8" xfId="7476"/>
    <cellStyle name="Notas 5" xfId="7477"/>
    <cellStyle name="Notas 5 2" xfId="7478"/>
    <cellStyle name="Notas 5 2 2" xfId="7479"/>
    <cellStyle name="Notas 5 2 2 2" xfId="7480"/>
    <cellStyle name="Notas 5 2 3" xfId="7481"/>
    <cellStyle name="Notas 5 3" xfId="7482"/>
    <cellStyle name="Notas 5 3 2" xfId="7483"/>
    <cellStyle name="Notas 5 3 2 2" xfId="7484"/>
    <cellStyle name="Notas 5 3 3" xfId="7485"/>
    <cellStyle name="Notas 5 4" xfId="7486"/>
    <cellStyle name="Notas 5 4 2" xfId="7487"/>
    <cellStyle name="Notas 5 4 2 2" xfId="7488"/>
    <cellStyle name="Notas 5 4 3" xfId="7489"/>
    <cellStyle name="Notas 5 5" xfId="7490"/>
    <cellStyle name="Notas 5 5 2" xfId="7491"/>
    <cellStyle name="Notas 5 5 2 2" xfId="7492"/>
    <cellStyle name="Notas 5 5 3" xfId="7493"/>
    <cellStyle name="Notas 5 6" xfId="7494"/>
    <cellStyle name="Notas 5 6 2" xfId="7495"/>
    <cellStyle name="Notas 5 6 2 2" xfId="7496"/>
    <cellStyle name="Notas 5 6 3" xfId="7497"/>
    <cellStyle name="Notas 5 7" xfId="7498"/>
    <cellStyle name="Notas 5 7 2" xfId="7499"/>
    <cellStyle name="Notas 5 8" xfId="7500"/>
    <cellStyle name="Notas 6" xfId="7501"/>
    <cellStyle name="Notas 6 2" xfId="7502"/>
    <cellStyle name="Notas 6 2 2" xfId="7503"/>
    <cellStyle name="Notas 6 2 2 2" xfId="7504"/>
    <cellStyle name="Notas 6 2 3" xfId="7505"/>
    <cellStyle name="Notas 6 3" xfId="7506"/>
    <cellStyle name="Notas 6 3 2" xfId="7507"/>
    <cellStyle name="Notas 6 3 2 2" xfId="7508"/>
    <cellStyle name="Notas 6 3 3" xfId="7509"/>
    <cellStyle name="Notas 6 4" xfId="7510"/>
    <cellStyle name="Notas 6 4 2" xfId="7511"/>
    <cellStyle name="Notas 6 4 2 2" xfId="7512"/>
    <cellStyle name="Notas 6 4 3" xfId="7513"/>
    <cellStyle name="Notas 6 5" xfId="7514"/>
    <cellStyle name="Notas 6 5 2" xfId="7515"/>
    <cellStyle name="Notas 6 5 2 2" xfId="7516"/>
    <cellStyle name="Notas 6 5 3" xfId="7517"/>
    <cellStyle name="Notas 6 6" xfId="7518"/>
    <cellStyle name="Notas 6 6 2" xfId="7519"/>
    <cellStyle name="Notas 6 6 2 2" xfId="7520"/>
    <cellStyle name="Notas 6 6 3" xfId="7521"/>
    <cellStyle name="Notas 6 7" xfId="7522"/>
    <cellStyle name="Notas 6 7 2" xfId="7523"/>
    <cellStyle name="Notas 6 8" xfId="7524"/>
    <cellStyle name="Notas 7" xfId="7525"/>
    <cellStyle name="Notas 7 2" xfId="7526"/>
    <cellStyle name="Notas 7 2 2" xfId="7527"/>
    <cellStyle name="Notas 7 2 2 2" xfId="7528"/>
    <cellStyle name="Notas 7 2 3" xfId="7529"/>
    <cellStyle name="Notas 7 3" xfId="7530"/>
    <cellStyle name="Notas 7 3 2" xfId="7531"/>
    <cellStyle name="Notas 7 3 2 2" xfId="7532"/>
    <cellStyle name="Notas 7 3 3" xfId="7533"/>
    <cellStyle name="Notas 7 4" xfId="7534"/>
    <cellStyle name="Notas 7 4 2" xfId="7535"/>
    <cellStyle name="Notas 7 4 2 2" xfId="7536"/>
    <cellStyle name="Notas 7 4 3" xfId="7537"/>
    <cellStyle name="Notas 7 5" xfId="7538"/>
    <cellStyle name="Notas 7 5 2" xfId="7539"/>
    <cellStyle name="Notas 7 5 2 2" xfId="7540"/>
    <cellStyle name="Notas 7 5 3" xfId="7541"/>
    <cellStyle name="Notas 7 6" xfId="7542"/>
    <cellStyle name="Notas 7 6 2" xfId="7543"/>
    <cellStyle name="Notas 7 6 2 2" xfId="7544"/>
    <cellStyle name="Notas 7 6 3" xfId="7545"/>
    <cellStyle name="Notas 7 7" xfId="7546"/>
    <cellStyle name="Notas 7 7 2" xfId="7547"/>
    <cellStyle name="Notas 7 8" xfId="7548"/>
    <cellStyle name="Notas 8" xfId="7549"/>
    <cellStyle name="Notas 8 2" xfId="7550"/>
    <cellStyle name="Notas 8 2 2" xfId="7551"/>
    <cellStyle name="Notas 8 2 2 2" xfId="7552"/>
    <cellStyle name="Notas 8 2 3" xfId="7553"/>
    <cellStyle name="Notas 8 3" xfId="7554"/>
    <cellStyle name="Notas 8 3 2" xfId="7555"/>
    <cellStyle name="Notas 8 3 2 2" xfId="7556"/>
    <cellStyle name="Notas 8 3 3" xfId="7557"/>
    <cellStyle name="Notas 8 4" xfId="7558"/>
    <cellStyle name="Notas 8 4 2" xfId="7559"/>
    <cellStyle name="Notas 8 4 2 2" xfId="7560"/>
    <cellStyle name="Notas 8 4 3" xfId="7561"/>
    <cellStyle name="Notas 8 5" xfId="7562"/>
    <cellStyle name="Notas 8 5 2" xfId="7563"/>
    <cellStyle name="Notas 8 5 2 2" xfId="7564"/>
    <cellStyle name="Notas 8 5 3" xfId="7565"/>
    <cellStyle name="Notas 8 6" xfId="7566"/>
    <cellStyle name="Notas 8 6 2" xfId="7567"/>
    <cellStyle name="Notas 8 6 2 2" xfId="7568"/>
    <cellStyle name="Notas 8 6 3" xfId="7569"/>
    <cellStyle name="Notas 8 7" xfId="7570"/>
    <cellStyle name="Notas 8 7 2" xfId="7571"/>
    <cellStyle name="Notas 8 8" xfId="7572"/>
    <cellStyle name="Notas 9" xfId="7573"/>
    <cellStyle name="Notas 9 2" xfId="7574"/>
    <cellStyle name="Notas 9 2 2" xfId="7575"/>
    <cellStyle name="Notas 9 2 2 2" xfId="7576"/>
    <cellStyle name="Notas 9 2 3" xfId="7577"/>
    <cellStyle name="Notas 9 3" xfId="7578"/>
    <cellStyle name="Notas 9 3 2" xfId="7579"/>
    <cellStyle name="Notas 9 3 2 2" xfId="7580"/>
    <cellStyle name="Notas 9 3 3" xfId="7581"/>
    <cellStyle name="Notas 9 4" xfId="7582"/>
    <cellStyle name="Notas 9 4 2" xfId="7583"/>
    <cellStyle name="Notas 9 4 2 2" xfId="7584"/>
    <cellStyle name="Notas 9 4 3" xfId="7585"/>
    <cellStyle name="Notas 9 5" xfId="7586"/>
    <cellStyle name="Notas 9 5 2" xfId="7587"/>
    <cellStyle name="Notas 9 5 2 2" xfId="7588"/>
    <cellStyle name="Notas 9 5 3" xfId="7589"/>
    <cellStyle name="Notas 9 6" xfId="7590"/>
    <cellStyle name="Notas 9 6 2" xfId="7591"/>
    <cellStyle name="Notas 9 6 2 2" xfId="7592"/>
    <cellStyle name="Notas 9 6 3" xfId="7593"/>
    <cellStyle name="Notas 9 7" xfId="7594"/>
    <cellStyle name="Notas 9 7 2" xfId="7595"/>
    <cellStyle name="Notas 9 8" xfId="7596"/>
    <cellStyle name="Note" xfId="7597"/>
    <cellStyle name="Note 2" xfId="7598"/>
    <cellStyle name="Note 2 10" xfId="7599"/>
    <cellStyle name="Note 2 10 2" xfId="7600"/>
    <cellStyle name="Note 2 11" xfId="7601"/>
    <cellStyle name="Note 2 11 2" xfId="7602"/>
    <cellStyle name="Note 2 12" xfId="7603"/>
    <cellStyle name="Note 2 12 2" xfId="7604"/>
    <cellStyle name="Note 2 13" xfId="7605"/>
    <cellStyle name="Note 2 13 2" xfId="7606"/>
    <cellStyle name="Note 2 14" xfId="7607"/>
    <cellStyle name="Note 2 14 2" xfId="7608"/>
    <cellStyle name="Note 2 15" xfId="7609"/>
    <cellStyle name="Note 2 15 2" xfId="7610"/>
    <cellStyle name="Note 2 16" xfId="7611"/>
    <cellStyle name="Note 2 16 2" xfId="7612"/>
    <cellStyle name="Note 2 17" xfId="7613"/>
    <cellStyle name="Note 2 17 2" xfId="7614"/>
    <cellStyle name="Note 2 18" xfId="7615"/>
    <cellStyle name="Note 2 18 2" xfId="7616"/>
    <cellStyle name="Note 2 19" xfId="7617"/>
    <cellStyle name="Note 2 19 2" xfId="7618"/>
    <cellStyle name="Note 2 2" xfId="7619"/>
    <cellStyle name="Note 2 2 10" xfId="7620"/>
    <cellStyle name="Note 2 2 10 2" xfId="7621"/>
    <cellStyle name="Note 2 2 11" xfId="7622"/>
    <cellStyle name="Note 2 2 11 2" xfId="7623"/>
    <cellStyle name="Note 2 2 12" xfId="7624"/>
    <cellStyle name="Note 2 2 12 2" xfId="7625"/>
    <cellStyle name="Note 2 2 13" xfId="7626"/>
    <cellStyle name="Note 2 2 13 2" xfId="7627"/>
    <cellStyle name="Note 2 2 14" xfId="7628"/>
    <cellStyle name="Note 2 2 14 2" xfId="7629"/>
    <cellStyle name="Note 2 2 15" xfId="7630"/>
    <cellStyle name="Note 2 2 15 2" xfId="7631"/>
    <cellStyle name="Note 2 2 16" xfId="7632"/>
    <cellStyle name="Note 2 2 16 2" xfId="7633"/>
    <cellStyle name="Note 2 2 17" xfId="7634"/>
    <cellStyle name="Note 2 2 17 2" xfId="7635"/>
    <cellStyle name="Note 2 2 18" xfId="7636"/>
    <cellStyle name="Note 2 2 18 2" xfId="7637"/>
    <cellStyle name="Note 2 2 19" xfId="7638"/>
    <cellStyle name="Note 2 2 19 2" xfId="7639"/>
    <cellStyle name="Note 2 2 2" xfId="7640"/>
    <cellStyle name="Note 2 2 2 2" xfId="7641"/>
    <cellStyle name="Note 2 2 20" xfId="7642"/>
    <cellStyle name="Note 2 2 20 2" xfId="7643"/>
    <cellStyle name="Note 2 2 21" xfId="7644"/>
    <cellStyle name="Note 2 2 3" xfId="7645"/>
    <cellStyle name="Note 2 2 3 2" xfId="7646"/>
    <cellStyle name="Note 2 2 4" xfId="7647"/>
    <cellStyle name="Note 2 2 4 2" xfId="7648"/>
    <cellStyle name="Note 2 2 5" xfId="7649"/>
    <cellStyle name="Note 2 2 5 2" xfId="7650"/>
    <cellStyle name="Note 2 2 6" xfId="7651"/>
    <cellStyle name="Note 2 2 6 2" xfId="7652"/>
    <cellStyle name="Note 2 2 7" xfId="7653"/>
    <cellStyle name="Note 2 2 7 2" xfId="7654"/>
    <cellStyle name="Note 2 2 8" xfId="7655"/>
    <cellStyle name="Note 2 2 8 2" xfId="7656"/>
    <cellStyle name="Note 2 2 9" xfId="7657"/>
    <cellStyle name="Note 2 2 9 2" xfId="7658"/>
    <cellStyle name="Note 2 20" xfId="7659"/>
    <cellStyle name="Note 2 20 2" xfId="7660"/>
    <cellStyle name="Note 2 21" xfId="7661"/>
    <cellStyle name="Note 2 21 2" xfId="7662"/>
    <cellStyle name="Note 2 22" xfId="7663"/>
    <cellStyle name="Note 2 3" xfId="7664"/>
    <cellStyle name="Note 2 3 2" xfId="7665"/>
    <cellStyle name="Note 2 4" xfId="7666"/>
    <cellStyle name="Note 2 4 2" xfId="7667"/>
    <cellStyle name="Note 2 5" xfId="7668"/>
    <cellStyle name="Note 2 5 2" xfId="7669"/>
    <cellStyle name="Note 2 6" xfId="7670"/>
    <cellStyle name="Note 2 6 2" xfId="7671"/>
    <cellStyle name="Note 2 7" xfId="7672"/>
    <cellStyle name="Note 2 7 2" xfId="7673"/>
    <cellStyle name="Note 2 8" xfId="7674"/>
    <cellStyle name="Note 2 8 2" xfId="7675"/>
    <cellStyle name="Note 2 9" xfId="7676"/>
    <cellStyle name="Note 2 9 2" xfId="7677"/>
    <cellStyle name="Note 3" xfId="7678"/>
    <cellStyle name="Note 3 10" xfId="7679"/>
    <cellStyle name="Note 3 10 2" xfId="7680"/>
    <cellStyle name="Note 3 11" xfId="7681"/>
    <cellStyle name="Note 3 11 2" xfId="7682"/>
    <cellStyle name="Note 3 12" xfId="7683"/>
    <cellStyle name="Note 3 12 2" xfId="7684"/>
    <cellStyle name="Note 3 13" xfId="7685"/>
    <cellStyle name="Note 3 13 2" xfId="7686"/>
    <cellStyle name="Note 3 14" xfId="7687"/>
    <cellStyle name="Note 3 14 2" xfId="7688"/>
    <cellStyle name="Note 3 15" xfId="7689"/>
    <cellStyle name="Note 3 15 2" xfId="7690"/>
    <cellStyle name="Note 3 16" xfId="7691"/>
    <cellStyle name="Note 3 16 2" xfId="7692"/>
    <cellStyle name="Note 3 17" xfId="7693"/>
    <cellStyle name="Note 3 17 2" xfId="7694"/>
    <cellStyle name="Note 3 18" xfId="7695"/>
    <cellStyle name="Note 3 18 2" xfId="7696"/>
    <cellStyle name="Note 3 19" xfId="7697"/>
    <cellStyle name="Note 3 19 2" xfId="7698"/>
    <cellStyle name="Note 3 2" xfId="7699"/>
    <cellStyle name="Note 3 2 2" xfId="7700"/>
    <cellStyle name="Note 3 20" xfId="7701"/>
    <cellStyle name="Note 3 20 2" xfId="7702"/>
    <cellStyle name="Note 3 21" xfId="7703"/>
    <cellStyle name="Note 3 3" xfId="7704"/>
    <cellStyle name="Note 3 3 2" xfId="7705"/>
    <cellStyle name="Note 3 4" xfId="7706"/>
    <cellStyle name="Note 3 4 2" xfId="7707"/>
    <cellStyle name="Note 3 5" xfId="7708"/>
    <cellStyle name="Note 3 5 2" xfId="7709"/>
    <cellStyle name="Note 3 6" xfId="7710"/>
    <cellStyle name="Note 3 6 2" xfId="7711"/>
    <cellStyle name="Note 3 7" xfId="7712"/>
    <cellStyle name="Note 3 7 2" xfId="7713"/>
    <cellStyle name="Note 3 8" xfId="7714"/>
    <cellStyle name="Note 3 8 2" xfId="7715"/>
    <cellStyle name="Note 3 9" xfId="7716"/>
    <cellStyle name="Note 3 9 2" xfId="7717"/>
    <cellStyle name="Note 4" xfId="7718"/>
    <cellStyle name="NUMPAR" xfId="7719"/>
    <cellStyle name="NUMPAR 2" xfId="7720"/>
    <cellStyle name="NUMPAR 2 10" xfId="7721"/>
    <cellStyle name="NUMPAR 2 10 2" xfId="7722"/>
    <cellStyle name="NUMPAR 2 11" xfId="7723"/>
    <cellStyle name="NUMPAR 2 11 2" xfId="7724"/>
    <cellStyle name="NUMPAR 2 12" xfId="7725"/>
    <cellStyle name="NUMPAR 2 12 2" xfId="7726"/>
    <cellStyle name="NUMPAR 2 13" xfId="7727"/>
    <cellStyle name="NUMPAR 2 2" xfId="7728"/>
    <cellStyle name="NUMPAR 2 2 2" xfId="7729"/>
    <cellStyle name="NUMPAR 2 3" xfId="7730"/>
    <cellStyle name="NUMPAR 2 3 2" xfId="7731"/>
    <cellStyle name="NUMPAR 2 4" xfId="7732"/>
    <cellStyle name="NUMPAR 2 4 2" xfId="7733"/>
    <cellStyle name="NUMPAR 2 5" xfId="7734"/>
    <cellStyle name="NUMPAR 2 5 2" xfId="7735"/>
    <cellStyle name="NUMPAR 2 6" xfId="7736"/>
    <cellStyle name="NUMPAR 2 6 2" xfId="7737"/>
    <cellStyle name="NUMPAR 2 7" xfId="7738"/>
    <cellStyle name="NUMPAR 2 7 2" xfId="7739"/>
    <cellStyle name="NUMPAR 2 8" xfId="7740"/>
    <cellStyle name="NUMPAR 2 8 2" xfId="7741"/>
    <cellStyle name="NUMPAR 2 9" xfId="7742"/>
    <cellStyle name="NUMPAR 2 9 2" xfId="7743"/>
    <cellStyle name="NUMPAR 3" xfId="7744"/>
    <cellStyle name="NUMPAR 3 10" xfId="7745"/>
    <cellStyle name="NUMPAR 3 10 2" xfId="7746"/>
    <cellStyle name="NUMPAR 3 11" xfId="7747"/>
    <cellStyle name="NUMPAR 3 11 2" xfId="7748"/>
    <cellStyle name="NUMPAR 3 12" xfId="7749"/>
    <cellStyle name="NUMPAR 3 12 2" xfId="7750"/>
    <cellStyle name="NUMPAR 3 13" xfId="7751"/>
    <cellStyle name="NUMPAR 3 2" xfId="7752"/>
    <cellStyle name="NUMPAR 3 2 2" xfId="7753"/>
    <cellStyle name="NUMPAR 3 3" xfId="7754"/>
    <cellStyle name="NUMPAR 3 3 2" xfId="7755"/>
    <cellStyle name="NUMPAR 3 4" xfId="7756"/>
    <cellStyle name="NUMPAR 3 4 2" xfId="7757"/>
    <cellStyle name="NUMPAR 3 5" xfId="7758"/>
    <cellStyle name="NUMPAR 3 5 2" xfId="7759"/>
    <cellStyle name="NUMPAR 3 6" xfId="7760"/>
    <cellStyle name="NUMPAR 3 6 2" xfId="7761"/>
    <cellStyle name="NUMPAR 3 7" xfId="7762"/>
    <cellStyle name="NUMPAR 3 7 2" xfId="7763"/>
    <cellStyle name="NUMPAR 3 8" xfId="7764"/>
    <cellStyle name="NUMPAR 3 8 2" xfId="7765"/>
    <cellStyle name="NUMPAR 3 9" xfId="7766"/>
    <cellStyle name="NUMPAR 3 9 2" xfId="7767"/>
    <cellStyle name="NUMPAR 4" xfId="7768"/>
    <cellStyle name="NUMPAR 4 10" xfId="7769"/>
    <cellStyle name="NUMPAR 4 10 2" xfId="7770"/>
    <cellStyle name="NUMPAR 4 11" xfId="7771"/>
    <cellStyle name="NUMPAR 4 11 2" xfId="7772"/>
    <cellStyle name="NUMPAR 4 12" xfId="7773"/>
    <cellStyle name="NUMPAR 4 12 2" xfId="7774"/>
    <cellStyle name="NUMPAR 4 13" xfId="7775"/>
    <cellStyle name="NUMPAR 4 2" xfId="7776"/>
    <cellStyle name="NUMPAR 4 2 2" xfId="7777"/>
    <cellStyle name="NUMPAR 4 3" xfId="7778"/>
    <cellStyle name="NUMPAR 4 3 2" xfId="7779"/>
    <cellStyle name="NUMPAR 4 4" xfId="7780"/>
    <cellStyle name="NUMPAR 4 4 2" xfId="7781"/>
    <cellStyle name="NUMPAR 4 5" xfId="7782"/>
    <cellStyle name="NUMPAR 4 5 2" xfId="7783"/>
    <cellStyle name="NUMPAR 4 6" xfId="7784"/>
    <cellStyle name="NUMPAR 4 6 2" xfId="7785"/>
    <cellStyle name="NUMPAR 4 7" xfId="7786"/>
    <cellStyle name="NUMPAR 4 7 2" xfId="7787"/>
    <cellStyle name="NUMPAR 4 8" xfId="7788"/>
    <cellStyle name="NUMPAR 4 8 2" xfId="7789"/>
    <cellStyle name="NUMPAR 4 9" xfId="7790"/>
    <cellStyle name="NUMPAR 4 9 2" xfId="7791"/>
    <cellStyle name="NUMPAR 5" xfId="7792"/>
    <cellStyle name="NUMPAR 5 10" xfId="7793"/>
    <cellStyle name="NUMPAR 5 10 2" xfId="7794"/>
    <cellStyle name="NUMPAR 5 11" xfId="7795"/>
    <cellStyle name="NUMPAR 5 11 2" xfId="7796"/>
    <cellStyle name="NUMPAR 5 12" xfId="7797"/>
    <cellStyle name="NUMPAR 5 12 2" xfId="7798"/>
    <cellStyle name="NUMPAR 5 13" xfId="7799"/>
    <cellStyle name="NUMPAR 5 2" xfId="7800"/>
    <cellStyle name="NUMPAR 5 2 2" xfId="7801"/>
    <cellStyle name="NUMPAR 5 3" xfId="7802"/>
    <cellStyle name="NUMPAR 5 3 2" xfId="7803"/>
    <cellStyle name="NUMPAR 5 4" xfId="7804"/>
    <cellStyle name="NUMPAR 5 4 2" xfId="7805"/>
    <cellStyle name="NUMPAR 5 5" xfId="7806"/>
    <cellStyle name="NUMPAR 5 5 2" xfId="7807"/>
    <cellStyle name="NUMPAR 5 6" xfId="7808"/>
    <cellStyle name="NUMPAR 5 6 2" xfId="7809"/>
    <cellStyle name="NUMPAR 5 7" xfId="7810"/>
    <cellStyle name="NUMPAR 5 7 2" xfId="7811"/>
    <cellStyle name="NUMPAR 5 8" xfId="7812"/>
    <cellStyle name="NUMPAR 5 8 2" xfId="7813"/>
    <cellStyle name="NUMPAR 5 9" xfId="7814"/>
    <cellStyle name="NUMPAR 5 9 2" xfId="7815"/>
    <cellStyle name="NUMPAR 6" xfId="7816"/>
    <cellStyle name="NUMPAR 6 10" xfId="7817"/>
    <cellStyle name="NUMPAR 6 10 2" xfId="7818"/>
    <cellStyle name="NUMPAR 6 11" xfId="7819"/>
    <cellStyle name="NUMPAR 6 11 2" xfId="7820"/>
    <cellStyle name="NUMPAR 6 12" xfId="7821"/>
    <cellStyle name="NUMPAR 6 12 2" xfId="7822"/>
    <cellStyle name="NUMPAR 6 13" xfId="7823"/>
    <cellStyle name="NUMPAR 6 2" xfId="7824"/>
    <cellStyle name="NUMPAR 6 2 2" xfId="7825"/>
    <cellStyle name="NUMPAR 6 3" xfId="7826"/>
    <cellStyle name="NUMPAR 6 3 2" xfId="7827"/>
    <cellStyle name="NUMPAR 6 4" xfId="7828"/>
    <cellStyle name="NUMPAR 6 4 2" xfId="7829"/>
    <cellStyle name="NUMPAR 6 5" xfId="7830"/>
    <cellStyle name="NUMPAR 6 5 2" xfId="7831"/>
    <cellStyle name="NUMPAR 6 6" xfId="7832"/>
    <cellStyle name="NUMPAR 6 6 2" xfId="7833"/>
    <cellStyle name="NUMPAR 6 7" xfId="7834"/>
    <cellStyle name="NUMPAR 6 7 2" xfId="7835"/>
    <cellStyle name="NUMPAR 6 8" xfId="7836"/>
    <cellStyle name="NUMPAR 6 8 2" xfId="7837"/>
    <cellStyle name="NUMPAR 6 9" xfId="7838"/>
    <cellStyle name="NUMPAR 6 9 2" xfId="7839"/>
    <cellStyle name="NUMPAR 7" xfId="7840"/>
    <cellStyle name="Output" xfId="7841"/>
    <cellStyle name="Output 2" xfId="7842"/>
    <cellStyle name="Output 2 2" xfId="7843"/>
    <cellStyle name="Output 3" xfId="7844"/>
    <cellStyle name="Output Column Headings" xfId="7845"/>
    <cellStyle name="Output Column Headings 2" xfId="7846"/>
    <cellStyle name="Output Line Items" xfId="7847"/>
    <cellStyle name="Output Line Items 2" xfId="7848"/>
    <cellStyle name="Output Report Heading" xfId="7849"/>
    <cellStyle name="Output Report Heading 2" xfId="7850"/>
    <cellStyle name="Output Report Title" xfId="7851"/>
    <cellStyle name="Output Report Title 2" xfId="7852"/>
    <cellStyle name="Percent [2]" xfId="7853"/>
    <cellStyle name="Percent [2] 10" xfId="7854"/>
    <cellStyle name="Percent [2] 10 2" xfId="7855"/>
    <cellStyle name="Percent [2] 11" xfId="7856"/>
    <cellStyle name="Percent [2] 11 2" xfId="7857"/>
    <cellStyle name="Percent [2] 12" xfId="7858"/>
    <cellStyle name="Percent [2] 12 2" xfId="7859"/>
    <cellStyle name="Percent [2] 13" xfId="7860"/>
    <cellStyle name="Percent [2] 13 2" xfId="7861"/>
    <cellStyle name="Percent [2] 14" xfId="7862"/>
    <cellStyle name="Percent [2] 14 2" xfId="7863"/>
    <cellStyle name="Percent [2] 15" xfId="7864"/>
    <cellStyle name="Percent [2] 15 2" xfId="7865"/>
    <cellStyle name="Percent [2] 16" xfId="7866"/>
    <cellStyle name="Percent [2] 16 2" xfId="7867"/>
    <cellStyle name="Percent [2] 16 2 2" xfId="7868"/>
    <cellStyle name="Percent [2] 16 3" xfId="7869"/>
    <cellStyle name="Percent [2] 16 3 2" xfId="7870"/>
    <cellStyle name="Percent [2] 16 4" xfId="7871"/>
    <cellStyle name="Percent [2] 16 4 2" xfId="7872"/>
    <cellStyle name="Percent [2] 16 5" xfId="7873"/>
    <cellStyle name="Percent [2] 16 5 2" xfId="7874"/>
    <cellStyle name="Percent [2] 16 6" xfId="7875"/>
    <cellStyle name="Percent [2] 17" xfId="7876"/>
    <cellStyle name="Percent [2] 17 2" xfId="7877"/>
    <cellStyle name="Percent [2] 18" xfId="7878"/>
    <cellStyle name="Percent [2] 18 2" xfId="7879"/>
    <cellStyle name="Percent [2] 19" xfId="7880"/>
    <cellStyle name="Percent [2] 19 2" xfId="7881"/>
    <cellStyle name="Percent [2] 2" xfId="7882"/>
    <cellStyle name="Percent [2] 2 2" xfId="7883"/>
    <cellStyle name="Percent [2] 20" xfId="7884"/>
    <cellStyle name="Percent [2] 20 2" xfId="7885"/>
    <cellStyle name="Percent [2] 21" xfId="7886"/>
    <cellStyle name="Percent [2] 3" xfId="7887"/>
    <cellStyle name="Percent [2] 3 2" xfId="7888"/>
    <cellStyle name="Percent [2] 4" xfId="7889"/>
    <cellStyle name="Percent [2] 4 2" xfId="7890"/>
    <cellStyle name="Percent [2] 5" xfId="7891"/>
    <cellStyle name="Percent [2] 5 2" xfId="7892"/>
    <cellStyle name="Percent [2] 6" xfId="7893"/>
    <cellStyle name="Percent [2] 6 2" xfId="7894"/>
    <cellStyle name="Percent [2] 7" xfId="7895"/>
    <cellStyle name="Percent [2] 7 10" xfId="7896"/>
    <cellStyle name="Percent [2] 7 2" xfId="7897"/>
    <cellStyle name="Percent [2] 7 2 2" xfId="7898"/>
    <cellStyle name="Percent [2] 7 3" xfId="7899"/>
    <cellStyle name="Percent [2] 7 3 2" xfId="7900"/>
    <cellStyle name="Percent [2] 7 4" xfId="7901"/>
    <cellStyle name="Percent [2] 7 4 2" xfId="7902"/>
    <cellStyle name="Percent [2] 7 5" xfId="7903"/>
    <cellStyle name="Percent [2] 7 5 2" xfId="7904"/>
    <cellStyle name="Percent [2] 7 6" xfId="7905"/>
    <cellStyle name="Percent [2] 7 6 2" xfId="7906"/>
    <cellStyle name="Percent [2] 7 7" xfId="7907"/>
    <cellStyle name="Percent [2] 7 7 2" xfId="7908"/>
    <cellStyle name="Percent [2] 7 8" xfId="7909"/>
    <cellStyle name="Percent [2] 7 8 2" xfId="7910"/>
    <cellStyle name="Percent [2] 7 9" xfId="7911"/>
    <cellStyle name="Percent [2] 7 9 2" xfId="7912"/>
    <cellStyle name="Percent [2] 8" xfId="7913"/>
    <cellStyle name="Percent [2] 8 10" xfId="7914"/>
    <cellStyle name="Percent [2] 8 2" xfId="7915"/>
    <cellStyle name="Percent [2] 8 2 2" xfId="7916"/>
    <cellStyle name="Percent [2] 8 3" xfId="7917"/>
    <cellStyle name="Percent [2] 8 3 2" xfId="7918"/>
    <cellStyle name="Percent [2] 8 4" xfId="7919"/>
    <cellStyle name="Percent [2] 8 4 2" xfId="7920"/>
    <cellStyle name="Percent [2] 8 5" xfId="7921"/>
    <cellStyle name="Percent [2] 8 5 2" xfId="7922"/>
    <cellStyle name="Percent [2] 8 6" xfId="7923"/>
    <cellStyle name="Percent [2] 8 6 2" xfId="7924"/>
    <cellStyle name="Percent [2] 8 7" xfId="7925"/>
    <cellStyle name="Percent [2] 8 7 2" xfId="7926"/>
    <cellStyle name="Percent [2] 8 8" xfId="7927"/>
    <cellStyle name="Percent [2] 8 8 2" xfId="7928"/>
    <cellStyle name="Percent [2] 8 9" xfId="7929"/>
    <cellStyle name="Percent [2] 8 9 2" xfId="7930"/>
    <cellStyle name="Percent [2] 9" xfId="7931"/>
    <cellStyle name="Percent [2] 9 10" xfId="7932"/>
    <cellStyle name="Percent [2] 9 2" xfId="7933"/>
    <cellStyle name="Percent [2] 9 2 2" xfId="7934"/>
    <cellStyle name="Percent [2] 9 3" xfId="7935"/>
    <cellStyle name="Percent [2] 9 3 2" xfId="7936"/>
    <cellStyle name="Percent [2] 9 4" xfId="7937"/>
    <cellStyle name="Percent [2] 9 4 2" xfId="7938"/>
    <cellStyle name="Percent [2] 9 5" xfId="7939"/>
    <cellStyle name="Percent [2] 9 5 2" xfId="7940"/>
    <cellStyle name="Percent [2] 9 6" xfId="7941"/>
    <cellStyle name="Percent [2] 9 6 2" xfId="7942"/>
    <cellStyle name="Percent [2] 9 7" xfId="7943"/>
    <cellStyle name="Percent [2] 9 7 2" xfId="7944"/>
    <cellStyle name="Percent [2] 9 8" xfId="7945"/>
    <cellStyle name="Percent [2] 9 8 2" xfId="7946"/>
    <cellStyle name="Percent [2] 9 9" xfId="7947"/>
    <cellStyle name="Percent [2] 9 9 2" xfId="7948"/>
    <cellStyle name="Percent 2" xfId="7949"/>
    <cellStyle name="Percent 2 2" xfId="7950"/>
    <cellStyle name="Porcentaje" xfId="8508" builtinId="5"/>
    <cellStyle name="Porcentaje 2" xfId="7951"/>
    <cellStyle name="Porcentaje 2 2" xfId="7952"/>
    <cellStyle name="Porcentaje 3" xfId="7953"/>
    <cellStyle name="Porcentaje 3 2" xfId="7954"/>
    <cellStyle name="Porcentaje 4" xfId="7955"/>
    <cellStyle name="Porcentaje 4 2" xfId="7956"/>
    <cellStyle name="Porcentual 2" xfId="5"/>
    <cellStyle name="Porcentual 2 2" xfId="7957"/>
    <cellStyle name="Porcentual 2 2 2" xfId="7958"/>
    <cellStyle name="Porcentual 2 3" xfId="7959"/>
    <cellStyle name="Porcentual 2 3 2" xfId="7960"/>
    <cellStyle name="Porcentual 2 4" xfId="7961"/>
    <cellStyle name="Porcentual 3" xfId="7962"/>
    <cellStyle name="Porcentual 3 2" xfId="7963"/>
    <cellStyle name="Porcentual 4" xfId="7964"/>
    <cellStyle name="Porcentual 4 2" xfId="7965"/>
    <cellStyle name="Porcentual 4 2 2" xfId="7966"/>
    <cellStyle name="Porcentual 4 3" xfId="7967"/>
    <cellStyle name="Porcentual 5" xfId="7968"/>
    <cellStyle name="Porcentual 5 2" xfId="7969"/>
    <cellStyle name="Porcentual 6" xfId="7970"/>
    <cellStyle name="Porcentual 6 2" xfId="7971"/>
    <cellStyle name="Porcentual 7" xfId="7972"/>
    <cellStyle name="Porcentual 7 2" xfId="7973"/>
    <cellStyle name="PSChar" xfId="7974"/>
    <cellStyle name="PSChar 2" xfId="7975"/>
    <cellStyle name="PSChar 2 2" xfId="7976"/>
    <cellStyle name="PSChar 3" xfId="7977"/>
    <cellStyle name="PSChar 3 2" xfId="7978"/>
    <cellStyle name="PSChar 4" xfId="7979"/>
    <cellStyle name="PSChar 4 2" xfId="7980"/>
    <cellStyle name="PSChar 5" xfId="7981"/>
    <cellStyle name="PSChar 5 2" xfId="7982"/>
    <cellStyle name="PSChar 6" xfId="7983"/>
    <cellStyle name="PSChar 6 2" xfId="7984"/>
    <cellStyle name="PSChar 7" xfId="7985"/>
    <cellStyle name="PSDate" xfId="7986"/>
    <cellStyle name="PSDate 2" xfId="7987"/>
    <cellStyle name="PSDec" xfId="7988"/>
    <cellStyle name="PSDec 2" xfId="7989"/>
    <cellStyle name="PSHeading" xfId="7990"/>
    <cellStyle name="PSHeading 2" xfId="7991"/>
    <cellStyle name="PSHeading 2 2" xfId="7992"/>
    <cellStyle name="PSHeading 3" xfId="7993"/>
    <cellStyle name="PSHeading 3 2" xfId="7994"/>
    <cellStyle name="PSHeading 4" xfId="7995"/>
    <cellStyle name="PSHeading 4 2" xfId="7996"/>
    <cellStyle name="PSHeading 5" xfId="7997"/>
    <cellStyle name="PSHeading 5 2" xfId="7998"/>
    <cellStyle name="PSHeading 6" xfId="7999"/>
    <cellStyle name="PSHeading 6 2" xfId="8000"/>
    <cellStyle name="PSHeading 7" xfId="8001"/>
    <cellStyle name="PSInt" xfId="8002"/>
    <cellStyle name="PSInt 2" xfId="8003"/>
    <cellStyle name="PSSpacer" xfId="8004"/>
    <cellStyle name="PSSpacer 2" xfId="8005"/>
    <cellStyle name="PSSpacer 2 2" xfId="8006"/>
    <cellStyle name="PSSpacer 3" xfId="8007"/>
    <cellStyle name="PSSpacer 3 2" xfId="8008"/>
    <cellStyle name="PSSpacer 4" xfId="8009"/>
    <cellStyle name="PSSpacer 4 2" xfId="8010"/>
    <cellStyle name="PSSpacer 5" xfId="8011"/>
    <cellStyle name="PSSpacer 5 2" xfId="8012"/>
    <cellStyle name="PSSpacer 6" xfId="8013"/>
    <cellStyle name="PSSpacer 6 2" xfId="8014"/>
    <cellStyle name="PSSpacer 7" xfId="8015"/>
    <cellStyle name="Punto0" xfId="8016"/>
    <cellStyle name="Punto0 2" xfId="8017"/>
    <cellStyle name="Punto0 2 2" xfId="8018"/>
    <cellStyle name="Punto0 3" xfId="8019"/>
    <cellStyle name="Punto0 3 2" xfId="8020"/>
    <cellStyle name="Punto0 4" xfId="8021"/>
    <cellStyle name="Punto0 4 2" xfId="8022"/>
    <cellStyle name="Punto0 5" xfId="8023"/>
    <cellStyle name="Punto0 5 2" xfId="8024"/>
    <cellStyle name="Punto0 6" xfId="8025"/>
    <cellStyle name="Salida 2" xfId="8026"/>
    <cellStyle name="Salida 2 2" xfId="8027"/>
    <cellStyle name="Salida 2 2 2" xfId="8028"/>
    <cellStyle name="Salida 2 2 2 2" xfId="8029"/>
    <cellStyle name="Salida 2 2 3" xfId="8030"/>
    <cellStyle name="Salida 2 3" xfId="8031"/>
    <cellStyle name="Salida 2 3 2" xfId="8032"/>
    <cellStyle name="Salida 2 4" xfId="8033"/>
    <cellStyle name="Salida 2 4 2" xfId="8034"/>
    <cellStyle name="Salida 2 5" xfId="8035"/>
    <cellStyle name="Salida 2 5 2" xfId="8036"/>
    <cellStyle name="Salida 2 6" xfId="8037"/>
    <cellStyle name="Salida 2 6 2" xfId="8038"/>
    <cellStyle name="Salida 2 7" xfId="8039"/>
    <cellStyle name="Salida 2 7 2" xfId="8040"/>
    <cellStyle name="Salida 2 8" xfId="8041"/>
    <cellStyle name="Salida 3" xfId="8042"/>
    <cellStyle name="Salida 3 2" xfId="8043"/>
    <cellStyle name="Salida 3 2 2" xfId="8044"/>
    <cellStyle name="Salida 3 3" xfId="8045"/>
    <cellStyle name="Salida 4" xfId="8046"/>
    <cellStyle name="Salida 4 2" xfId="8047"/>
    <cellStyle name="Salida 4 2 2" xfId="8048"/>
    <cellStyle name="Salida 4 3" xfId="8049"/>
    <cellStyle name="Salida 5" xfId="8050"/>
    <cellStyle name="Salida 5 2" xfId="8051"/>
    <cellStyle name="Salida 6" xfId="8052"/>
    <cellStyle name="Salida 6 2" xfId="8053"/>
    <cellStyle name="Salida 7" xfId="8054"/>
    <cellStyle name="Salida 7 2" xfId="8055"/>
    <cellStyle name="Salida 8" xfId="8056"/>
    <cellStyle name="Salida 8 2" xfId="8057"/>
    <cellStyle name="Salida 9" xfId="8058"/>
    <cellStyle name="Salida 9 2" xfId="8059"/>
    <cellStyle name="Sheet Title" xfId="8060"/>
    <cellStyle name="Sheet Title 2" xfId="8061"/>
    <cellStyle name="Standard_Anpassen der Amortisation" xfId="8062"/>
    <cellStyle name="Style 1" xfId="8063"/>
    <cellStyle name="Style 1 2" xfId="8064"/>
    <cellStyle name="Style 1 2 2" xfId="8065"/>
    <cellStyle name="Style 1 3" xfId="8066"/>
    <cellStyle name="Style 1 3 2" xfId="8067"/>
    <cellStyle name="Style 1 4" xfId="8068"/>
    <cellStyle name="Style 1 4 2" xfId="8069"/>
    <cellStyle name="Style 1 5" xfId="8070"/>
    <cellStyle name="Style 1 5 2" xfId="8071"/>
    <cellStyle name="Style 1 6" xfId="8072"/>
    <cellStyle name="STYLE1" xfId="8073"/>
    <cellStyle name="STYLE1 2" xfId="8074"/>
    <cellStyle name="STYLE2" xfId="8075"/>
    <cellStyle name="STYLE2 2" xfId="8076"/>
    <cellStyle name="STYLE3" xfId="8077"/>
    <cellStyle name="STYLE3 2" xfId="8078"/>
    <cellStyle name="STYLE4" xfId="8079"/>
    <cellStyle name="STYLE4 2" xfId="8080"/>
    <cellStyle name="STYLE5" xfId="8081"/>
    <cellStyle name="STYLE5 2" xfId="8082"/>
    <cellStyle name="STYLE6" xfId="8083"/>
    <cellStyle name="STYLE6 2" xfId="8084"/>
    <cellStyle name="STYLE7" xfId="8085"/>
    <cellStyle name="STYLE7 2" xfId="8086"/>
    <cellStyle name="STYLE8" xfId="8087"/>
    <cellStyle name="STYLE8 2" xfId="8088"/>
    <cellStyle name="STYLE9" xfId="8089"/>
    <cellStyle name="STYLE9 2" xfId="8090"/>
    <cellStyle name="Texto de advertencia 2" xfId="8091"/>
    <cellStyle name="Texto de advertencia 2 2" xfId="8092"/>
    <cellStyle name="Texto de advertencia 2 2 2" xfId="8093"/>
    <cellStyle name="Texto de advertencia 2 2 2 2" xfId="8094"/>
    <cellStyle name="Texto de advertencia 2 2 3" xfId="8095"/>
    <cellStyle name="Texto de advertencia 2 3" xfId="8096"/>
    <cellStyle name="Texto de advertencia 2 3 2" xfId="8097"/>
    <cellStyle name="Texto de advertencia 2 4" xfId="8098"/>
    <cellStyle name="Texto de advertencia 2 4 2" xfId="8099"/>
    <cellStyle name="Texto de advertencia 2 5" xfId="8100"/>
    <cellStyle name="Texto de advertencia 2 5 2" xfId="8101"/>
    <cellStyle name="Texto de advertencia 2 6" xfId="8102"/>
    <cellStyle name="Texto de advertencia 2 6 2" xfId="8103"/>
    <cellStyle name="Texto de advertencia 2 7" xfId="8104"/>
    <cellStyle name="Texto de advertencia 2 7 2" xfId="8105"/>
    <cellStyle name="Texto de advertencia 2 8" xfId="8106"/>
    <cellStyle name="Texto de advertencia 3" xfId="8107"/>
    <cellStyle name="Texto de advertencia 3 2" xfId="8108"/>
    <cellStyle name="Texto de advertencia 3 2 2" xfId="8109"/>
    <cellStyle name="Texto de advertencia 3 3" xfId="8110"/>
    <cellStyle name="Texto de advertencia 4" xfId="8111"/>
    <cellStyle name="Texto de advertencia 4 2" xfId="8112"/>
    <cellStyle name="Texto de advertencia 4 2 2" xfId="8113"/>
    <cellStyle name="Texto de advertencia 4 3" xfId="8114"/>
    <cellStyle name="Texto de advertencia 5" xfId="8115"/>
    <cellStyle name="Texto de advertencia 5 2" xfId="8116"/>
    <cellStyle name="Texto de advertencia 6" xfId="8117"/>
    <cellStyle name="Texto de advertencia 6 2" xfId="8118"/>
    <cellStyle name="Texto de advertencia 7" xfId="8119"/>
    <cellStyle name="Texto de advertencia 7 2" xfId="8120"/>
    <cellStyle name="Texto de advertencia 8" xfId="8121"/>
    <cellStyle name="Texto de advertencia 8 2" xfId="8122"/>
    <cellStyle name="Texto de advertencia 9" xfId="8123"/>
    <cellStyle name="Texto de advertencia 9 2" xfId="8124"/>
    <cellStyle name="Texto explicativo 2" xfId="8125"/>
    <cellStyle name="Texto explicativo 2 2" xfId="8126"/>
    <cellStyle name="Texto explicativo 2 2 2" xfId="8127"/>
    <cellStyle name="Texto explicativo 2 2 2 2" xfId="8128"/>
    <cellStyle name="Texto explicativo 2 2 3" xfId="8129"/>
    <cellStyle name="Texto explicativo 2 3" xfId="8130"/>
    <cellStyle name="Texto explicativo 2 3 2" xfId="8131"/>
    <cellStyle name="Texto explicativo 2 4" xfId="8132"/>
    <cellStyle name="Texto explicativo 2 4 2" xfId="8133"/>
    <cellStyle name="Texto explicativo 2 5" xfId="8134"/>
    <cellStyle name="Texto explicativo 2 5 2" xfId="8135"/>
    <cellStyle name="Texto explicativo 2 6" xfId="8136"/>
    <cellStyle name="Texto explicativo 2 6 2" xfId="8137"/>
    <cellStyle name="Texto explicativo 2 7" xfId="8138"/>
    <cellStyle name="Texto explicativo 2 7 2" xfId="8139"/>
    <cellStyle name="Texto explicativo 2 8" xfId="8140"/>
    <cellStyle name="Texto explicativo 3" xfId="8141"/>
    <cellStyle name="Texto explicativo 3 2" xfId="8142"/>
    <cellStyle name="Texto explicativo 3 2 2" xfId="8143"/>
    <cellStyle name="Texto explicativo 3 3" xfId="8144"/>
    <cellStyle name="Texto explicativo 4" xfId="8145"/>
    <cellStyle name="Texto explicativo 4 2" xfId="8146"/>
    <cellStyle name="Texto explicativo 4 2 2" xfId="8147"/>
    <cellStyle name="Texto explicativo 4 3" xfId="8148"/>
    <cellStyle name="Texto explicativo 5" xfId="8149"/>
    <cellStyle name="Texto explicativo 5 2" xfId="8150"/>
    <cellStyle name="Texto explicativo 6" xfId="8151"/>
    <cellStyle name="Texto explicativo 6 2" xfId="8152"/>
    <cellStyle name="Texto explicativo 7" xfId="8153"/>
    <cellStyle name="Texto explicativo 7 2" xfId="8154"/>
    <cellStyle name="Texto explicativo 8" xfId="8155"/>
    <cellStyle name="Texto explicativo 8 2" xfId="8156"/>
    <cellStyle name="Texto explicativo 9" xfId="8157"/>
    <cellStyle name="Texto explicativo 9 2" xfId="8158"/>
    <cellStyle name="Tickmark" xfId="8159"/>
    <cellStyle name="Tickmark 2" xfId="8160"/>
    <cellStyle name="Title" xfId="8161"/>
    <cellStyle name="Title 2" xfId="8162"/>
    <cellStyle name="Title 2 2" xfId="8163"/>
    <cellStyle name="Title 3" xfId="8164"/>
    <cellStyle name="Título 1 2" xfId="8165"/>
    <cellStyle name="Título 1 2 2" xfId="8166"/>
    <cellStyle name="Título 1 2 2 2" xfId="8167"/>
    <cellStyle name="Título 1 2 2 2 2" xfId="8168"/>
    <cellStyle name="Título 1 2 2 3" xfId="8169"/>
    <cellStyle name="Título 1 2 3" xfId="8170"/>
    <cellStyle name="Título 1 2 3 2" xfId="8171"/>
    <cellStyle name="Título 1 2 4" xfId="8172"/>
    <cellStyle name="Título 1 2 4 2" xfId="8173"/>
    <cellStyle name="Título 1 2 5" xfId="8174"/>
    <cellStyle name="Título 1 2 5 2" xfId="8175"/>
    <cellStyle name="Título 1 2 6" xfId="8176"/>
    <cellStyle name="Título 1 2 6 2" xfId="8177"/>
    <cellStyle name="Título 1 2 7" xfId="8178"/>
    <cellStyle name="Título 1 2 7 2" xfId="8179"/>
    <cellStyle name="Título 1 2 8" xfId="8180"/>
    <cellStyle name="Título 1 3" xfId="8181"/>
    <cellStyle name="Título 1 3 2" xfId="8182"/>
    <cellStyle name="Título 1 3 2 2" xfId="8183"/>
    <cellStyle name="Título 1 3 3" xfId="8184"/>
    <cellStyle name="Título 1 4" xfId="8185"/>
    <cellStyle name="Título 1 4 2" xfId="8186"/>
    <cellStyle name="Título 1 4 2 2" xfId="8187"/>
    <cellStyle name="Título 1 4 3" xfId="8188"/>
    <cellStyle name="Título 1 5" xfId="8189"/>
    <cellStyle name="Título 1 5 2" xfId="8190"/>
    <cellStyle name="Título 1 6" xfId="8191"/>
    <cellStyle name="Título 1 6 2" xfId="8192"/>
    <cellStyle name="Título 1 7" xfId="8193"/>
    <cellStyle name="Título 1 7 2" xfId="8194"/>
    <cellStyle name="Título 1 8" xfId="8195"/>
    <cellStyle name="Título 1 8 2" xfId="8196"/>
    <cellStyle name="Título 1 9" xfId="8197"/>
    <cellStyle name="Título 1 9 2" xfId="8198"/>
    <cellStyle name="Título 10" xfId="8199"/>
    <cellStyle name="Título 10 2" xfId="8200"/>
    <cellStyle name="Título 11" xfId="8201"/>
    <cellStyle name="Título 11 2" xfId="8202"/>
    <cellStyle name="Título 2 2" xfId="8203"/>
    <cellStyle name="Título 2 2 2" xfId="8204"/>
    <cellStyle name="Título 2 2 2 2" xfId="8205"/>
    <cellStyle name="Título 2 2 2 2 2" xfId="8206"/>
    <cellStyle name="Título 2 2 2 3" xfId="8207"/>
    <cellStyle name="Título 2 2 3" xfId="8208"/>
    <cellStyle name="Título 2 2 3 2" xfId="8209"/>
    <cellStyle name="Título 2 2 4" xfId="8210"/>
    <cellStyle name="Título 2 2 4 2" xfId="8211"/>
    <cellStyle name="Título 2 2 5" xfId="8212"/>
    <cellStyle name="Título 2 2 5 2" xfId="8213"/>
    <cellStyle name="Título 2 2 6" xfId="8214"/>
    <cellStyle name="Título 2 2 6 2" xfId="8215"/>
    <cellStyle name="Título 2 2 7" xfId="8216"/>
    <cellStyle name="Título 2 2 7 2" xfId="8217"/>
    <cellStyle name="Título 2 2 8" xfId="8218"/>
    <cellStyle name="Título 2 3" xfId="8219"/>
    <cellStyle name="Título 2 3 2" xfId="8220"/>
    <cellStyle name="Título 2 3 2 2" xfId="8221"/>
    <cellStyle name="Título 2 3 3" xfId="8222"/>
    <cellStyle name="Título 2 4" xfId="8223"/>
    <cellStyle name="Título 2 4 2" xfId="8224"/>
    <cellStyle name="Título 2 4 2 2" xfId="8225"/>
    <cellStyle name="Título 2 4 3" xfId="8226"/>
    <cellStyle name="Título 2 5" xfId="8227"/>
    <cellStyle name="Título 2 5 2" xfId="8228"/>
    <cellStyle name="Título 2 6" xfId="8229"/>
    <cellStyle name="Título 2 6 2" xfId="8230"/>
    <cellStyle name="Título 2 7" xfId="8231"/>
    <cellStyle name="Título 2 7 2" xfId="8232"/>
    <cellStyle name="Título 2 8" xfId="8233"/>
    <cellStyle name="Título 2 8 2" xfId="8234"/>
    <cellStyle name="Título 2 9" xfId="8235"/>
    <cellStyle name="Título 2 9 2" xfId="8236"/>
    <cellStyle name="Título 3 2" xfId="8237"/>
    <cellStyle name="Título 3 2 2" xfId="8238"/>
    <cellStyle name="Título 3 2 2 2" xfId="8239"/>
    <cellStyle name="Título 3 2 2 2 2" xfId="8240"/>
    <cellStyle name="Título 3 2 2 3" xfId="8241"/>
    <cellStyle name="Título 3 2 3" xfId="8242"/>
    <cellStyle name="Título 3 2 3 2" xfId="8243"/>
    <cellStyle name="Título 3 2 4" xfId="8244"/>
    <cellStyle name="Título 3 2 4 2" xfId="8245"/>
    <cellStyle name="Título 3 2 5" xfId="8246"/>
    <cellStyle name="Título 3 2 5 2" xfId="8247"/>
    <cellStyle name="Título 3 2 6" xfId="8248"/>
    <cellStyle name="Título 3 2 6 2" xfId="8249"/>
    <cellStyle name="Título 3 2 7" xfId="8250"/>
    <cellStyle name="Título 3 2 7 2" xfId="8251"/>
    <cellStyle name="Título 3 2 8" xfId="8252"/>
    <cellStyle name="Título 3 3" xfId="8253"/>
    <cellStyle name="Título 3 3 2" xfId="8254"/>
    <cellStyle name="Título 3 3 2 2" xfId="8255"/>
    <cellStyle name="Título 3 3 3" xfId="8256"/>
    <cellStyle name="Título 3 4" xfId="8257"/>
    <cellStyle name="Título 3 4 2" xfId="8258"/>
    <cellStyle name="Título 3 4 2 2" xfId="8259"/>
    <cellStyle name="Título 3 4 3" xfId="8260"/>
    <cellStyle name="Título 3 5" xfId="8261"/>
    <cellStyle name="Título 3 5 2" xfId="8262"/>
    <cellStyle name="Título 3 6" xfId="8263"/>
    <cellStyle name="Título 3 6 2" xfId="8264"/>
    <cellStyle name="Título 3 7" xfId="8265"/>
    <cellStyle name="Título 3 7 2" xfId="8266"/>
    <cellStyle name="Título 3 8" xfId="8267"/>
    <cellStyle name="Título 3 8 2" xfId="8268"/>
    <cellStyle name="Título 3 9" xfId="8269"/>
    <cellStyle name="Título 3 9 2" xfId="8270"/>
    <cellStyle name="Título 4" xfId="8271"/>
    <cellStyle name="Título 4 2" xfId="8272"/>
    <cellStyle name="Título 4 2 2" xfId="8273"/>
    <cellStyle name="Título 4 2 2 2" xfId="8274"/>
    <cellStyle name="Título 4 2 3" xfId="8275"/>
    <cellStyle name="Título 4 3" xfId="8276"/>
    <cellStyle name="Título 4 3 2" xfId="8277"/>
    <cellStyle name="Título 4 4" xfId="8278"/>
    <cellStyle name="Título 4 4 2" xfId="8279"/>
    <cellStyle name="Título 4 5" xfId="8280"/>
    <cellStyle name="Título 4 5 2" xfId="8281"/>
    <cellStyle name="Título 4 6" xfId="8282"/>
    <cellStyle name="Título 4 6 2" xfId="8283"/>
    <cellStyle name="Título 4 7" xfId="8284"/>
    <cellStyle name="Título 4 7 2" xfId="8285"/>
    <cellStyle name="Título 4 8" xfId="8286"/>
    <cellStyle name="Título 5" xfId="8287"/>
    <cellStyle name="Título 5 2" xfId="8288"/>
    <cellStyle name="Título 5 2 2" xfId="8289"/>
    <cellStyle name="Título 5 3" xfId="8290"/>
    <cellStyle name="Título 6" xfId="8291"/>
    <cellStyle name="Título 6 2" xfId="8292"/>
    <cellStyle name="Título 6 2 2" xfId="8293"/>
    <cellStyle name="Título 6 3" xfId="8294"/>
    <cellStyle name="Título 7" xfId="8295"/>
    <cellStyle name="Título 7 2" xfId="8296"/>
    <cellStyle name="Título 8" xfId="8297"/>
    <cellStyle name="Título 8 2" xfId="8298"/>
    <cellStyle name="Título 9" xfId="8299"/>
    <cellStyle name="Título 9 2" xfId="8300"/>
    <cellStyle name="Total 2" xfId="8301"/>
    <cellStyle name="Total 2 10" xfId="8302"/>
    <cellStyle name="Total 2 2" xfId="8303"/>
    <cellStyle name="Total 2 2 2" xfId="8304"/>
    <cellStyle name="Total 2 2 2 2" xfId="8305"/>
    <cellStyle name="Total 2 2 3" xfId="8306"/>
    <cellStyle name="Total 2 3" xfId="8307"/>
    <cellStyle name="Total 2 3 2" xfId="8308"/>
    <cellStyle name="Total 2 4" xfId="8309"/>
    <cellStyle name="Total 2 4 2" xfId="8310"/>
    <cellStyle name="Total 2 5" xfId="8311"/>
    <cellStyle name="Total 2 5 2" xfId="8312"/>
    <cellStyle name="Total 2 6" xfId="8313"/>
    <cellStyle name="Total 2 6 2" xfId="8314"/>
    <cellStyle name="Total 2 7" xfId="8315"/>
    <cellStyle name="Total 2 7 2" xfId="8316"/>
    <cellStyle name="Total 2 8" xfId="8317"/>
    <cellStyle name="Total 2 8 2" xfId="8318"/>
    <cellStyle name="Total 2 9" xfId="8319"/>
    <cellStyle name="Total 2 9 2" xfId="8320"/>
    <cellStyle name="Total 3" xfId="8321"/>
    <cellStyle name="Total 3 2" xfId="8322"/>
    <cellStyle name="Total 3 2 2" xfId="8323"/>
    <cellStyle name="Total 3 3" xfId="8324"/>
    <cellStyle name="Total 4" xfId="8325"/>
    <cellStyle name="Total 4 2" xfId="8326"/>
    <cellStyle name="Total 4 2 2" xfId="8327"/>
    <cellStyle name="Total 4 3" xfId="8328"/>
    <cellStyle name="Total 5" xfId="8329"/>
    <cellStyle name="Total 5 2" xfId="8330"/>
    <cellStyle name="Total 6" xfId="8331"/>
    <cellStyle name="Total 6 2" xfId="8332"/>
    <cellStyle name="Total 7" xfId="8333"/>
    <cellStyle name="Total 7 2" xfId="8334"/>
    <cellStyle name="Total 8" xfId="8335"/>
    <cellStyle name="Total 8 2" xfId="8336"/>
    <cellStyle name="Total 9" xfId="8337"/>
    <cellStyle name="Total 9 2" xfId="8338"/>
    <cellStyle name="Unprot" xfId="8339"/>
    <cellStyle name="Unprot 10" xfId="8340"/>
    <cellStyle name="Unprot 10 2" xfId="8341"/>
    <cellStyle name="Unprot 11" xfId="8342"/>
    <cellStyle name="Unprot 11 2" xfId="8343"/>
    <cellStyle name="Unprot 12" xfId="8344"/>
    <cellStyle name="Unprot 12 2" xfId="8345"/>
    <cellStyle name="Unprot 13" xfId="8346"/>
    <cellStyle name="Unprot 13 2" xfId="8347"/>
    <cellStyle name="Unprot 14" xfId="8348"/>
    <cellStyle name="Unprot 14 2" xfId="8349"/>
    <cellStyle name="Unprot 15" xfId="8350"/>
    <cellStyle name="Unprot 15 2" xfId="8351"/>
    <cellStyle name="Unprot 16" xfId="8352"/>
    <cellStyle name="Unprot 2" xfId="8353"/>
    <cellStyle name="Unprot 2 2" xfId="8354"/>
    <cellStyle name="Unprot 3" xfId="8355"/>
    <cellStyle name="Unprot 3 2" xfId="8356"/>
    <cellStyle name="Unprot 4" xfId="8357"/>
    <cellStyle name="Unprot 4 2" xfId="8358"/>
    <cellStyle name="Unprot 5" xfId="8359"/>
    <cellStyle name="Unprot 5 2" xfId="8360"/>
    <cellStyle name="Unprot 6" xfId="8361"/>
    <cellStyle name="Unprot 6 2" xfId="8362"/>
    <cellStyle name="Unprot 7" xfId="8363"/>
    <cellStyle name="Unprot 7 2" xfId="8364"/>
    <cellStyle name="Unprot 8" xfId="8365"/>
    <cellStyle name="Unprot 8 2" xfId="8366"/>
    <cellStyle name="Unprot 9" xfId="8367"/>
    <cellStyle name="Unprot 9 2" xfId="8368"/>
    <cellStyle name="Unprot$" xfId="8369"/>
    <cellStyle name="Unprot$ 2" xfId="8370"/>
    <cellStyle name="Unprot$ 2 10" xfId="8371"/>
    <cellStyle name="Unprot$ 2 10 2" xfId="8372"/>
    <cellStyle name="Unprot$ 2 11" xfId="8373"/>
    <cellStyle name="Unprot$ 2 11 2" xfId="8374"/>
    <cellStyle name="Unprot$ 2 12" xfId="8375"/>
    <cellStyle name="Unprot$ 2 12 2" xfId="8376"/>
    <cellStyle name="Unprot$ 2 13" xfId="8377"/>
    <cellStyle name="Unprot$ 2 2" xfId="8378"/>
    <cellStyle name="Unprot$ 2 2 2" xfId="8379"/>
    <cellStyle name="Unprot$ 2 3" xfId="8380"/>
    <cellStyle name="Unprot$ 2 3 2" xfId="8381"/>
    <cellStyle name="Unprot$ 2 4" xfId="8382"/>
    <cellStyle name="Unprot$ 2 4 2" xfId="8383"/>
    <cellStyle name="Unprot$ 2 5" xfId="8384"/>
    <cellStyle name="Unprot$ 2 5 2" xfId="8385"/>
    <cellStyle name="Unprot$ 2 6" xfId="8386"/>
    <cellStyle name="Unprot$ 2 6 2" xfId="8387"/>
    <cellStyle name="Unprot$ 2 7" xfId="8388"/>
    <cellStyle name="Unprot$ 2 7 2" xfId="8389"/>
    <cellStyle name="Unprot$ 2 8" xfId="8390"/>
    <cellStyle name="Unprot$ 2 8 2" xfId="8391"/>
    <cellStyle name="Unprot$ 2 9" xfId="8392"/>
    <cellStyle name="Unprot$ 2 9 2" xfId="8393"/>
    <cellStyle name="Unprot$ 3" xfId="8394"/>
    <cellStyle name="Unprot$ 3 10" xfId="8395"/>
    <cellStyle name="Unprot$ 3 10 2" xfId="8396"/>
    <cellStyle name="Unprot$ 3 11" xfId="8397"/>
    <cellStyle name="Unprot$ 3 11 2" xfId="8398"/>
    <cellStyle name="Unprot$ 3 12" xfId="8399"/>
    <cellStyle name="Unprot$ 3 12 2" xfId="8400"/>
    <cellStyle name="Unprot$ 3 13" xfId="8401"/>
    <cellStyle name="Unprot$ 3 2" xfId="8402"/>
    <cellStyle name="Unprot$ 3 2 2" xfId="8403"/>
    <cellStyle name="Unprot$ 3 3" xfId="8404"/>
    <cellStyle name="Unprot$ 3 3 2" xfId="8405"/>
    <cellStyle name="Unprot$ 3 4" xfId="8406"/>
    <cellStyle name="Unprot$ 3 4 2" xfId="8407"/>
    <cellStyle name="Unprot$ 3 5" xfId="8408"/>
    <cellStyle name="Unprot$ 3 5 2" xfId="8409"/>
    <cellStyle name="Unprot$ 3 6" xfId="8410"/>
    <cellStyle name="Unprot$ 3 6 2" xfId="8411"/>
    <cellStyle name="Unprot$ 3 7" xfId="8412"/>
    <cellStyle name="Unprot$ 3 7 2" xfId="8413"/>
    <cellStyle name="Unprot$ 3 8" xfId="8414"/>
    <cellStyle name="Unprot$ 3 8 2" xfId="8415"/>
    <cellStyle name="Unprot$ 3 9" xfId="8416"/>
    <cellStyle name="Unprot$ 3 9 2" xfId="8417"/>
    <cellStyle name="Unprot$ 4" xfId="8418"/>
    <cellStyle name="Unprot$ 4 10" xfId="8419"/>
    <cellStyle name="Unprot$ 4 10 2" xfId="8420"/>
    <cellStyle name="Unprot$ 4 11" xfId="8421"/>
    <cellStyle name="Unprot$ 4 11 2" xfId="8422"/>
    <cellStyle name="Unprot$ 4 12" xfId="8423"/>
    <cellStyle name="Unprot$ 4 12 2" xfId="8424"/>
    <cellStyle name="Unprot$ 4 13" xfId="8425"/>
    <cellStyle name="Unprot$ 4 2" xfId="8426"/>
    <cellStyle name="Unprot$ 4 2 2" xfId="8427"/>
    <cellStyle name="Unprot$ 4 3" xfId="8428"/>
    <cellStyle name="Unprot$ 4 3 2" xfId="8429"/>
    <cellStyle name="Unprot$ 4 4" xfId="8430"/>
    <cellStyle name="Unprot$ 4 4 2" xfId="8431"/>
    <cellStyle name="Unprot$ 4 5" xfId="8432"/>
    <cellStyle name="Unprot$ 4 5 2" xfId="8433"/>
    <cellStyle name="Unprot$ 4 6" xfId="8434"/>
    <cellStyle name="Unprot$ 4 6 2" xfId="8435"/>
    <cellStyle name="Unprot$ 4 7" xfId="8436"/>
    <cellStyle name="Unprot$ 4 7 2" xfId="8437"/>
    <cellStyle name="Unprot$ 4 8" xfId="8438"/>
    <cellStyle name="Unprot$ 4 8 2" xfId="8439"/>
    <cellStyle name="Unprot$ 4 9" xfId="8440"/>
    <cellStyle name="Unprot$ 4 9 2" xfId="8441"/>
    <cellStyle name="Unprot$ 5" xfId="8442"/>
    <cellStyle name="Unprot$ 5 10" xfId="8443"/>
    <cellStyle name="Unprot$ 5 10 2" xfId="8444"/>
    <cellStyle name="Unprot$ 5 11" xfId="8445"/>
    <cellStyle name="Unprot$ 5 11 2" xfId="8446"/>
    <cellStyle name="Unprot$ 5 12" xfId="8447"/>
    <cellStyle name="Unprot$ 5 12 2" xfId="8448"/>
    <cellStyle name="Unprot$ 5 13" xfId="8449"/>
    <cellStyle name="Unprot$ 5 2" xfId="8450"/>
    <cellStyle name="Unprot$ 5 2 2" xfId="8451"/>
    <cellStyle name="Unprot$ 5 3" xfId="8452"/>
    <cellStyle name="Unprot$ 5 3 2" xfId="8453"/>
    <cellStyle name="Unprot$ 5 4" xfId="8454"/>
    <cellStyle name="Unprot$ 5 4 2" xfId="8455"/>
    <cellStyle name="Unprot$ 5 5" xfId="8456"/>
    <cellStyle name="Unprot$ 5 5 2" xfId="8457"/>
    <cellStyle name="Unprot$ 5 6" xfId="8458"/>
    <cellStyle name="Unprot$ 5 6 2" xfId="8459"/>
    <cellStyle name="Unprot$ 5 7" xfId="8460"/>
    <cellStyle name="Unprot$ 5 7 2" xfId="8461"/>
    <cellStyle name="Unprot$ 5 8" xfId="8462"/>
    <cellStyle name="Unprot$ 5 8 2" xfId="8463"/>
    <cellStyle name="Unprot$ 5 9" xfId="8464"/>
    <cellStyle name="Unprot$ 5 9 2" xfId="8465"/>
    <cellStyle name="Unprot$ 6" xfId="8466"/>
    <cellStyle name="Unprot$ 6 10" xfId="8467"/>
    <cellStyle name="Unprot$ 6 10 2" xfId="8468"/>
    <cellStyle name="Unprot$ 6 11" xfId="8469"/>
    <cellStyle name="Unprot$ 6 11 2" xfId="8470"/>
    <cellStyle name="Unprot$ 6 12" xfId="8471"/>
    <cellStyle name="Unprot$ 6 12 2" xfId="8472"/>
    <cellStyle name="Unprot$ 6 13" xfId="8473"/>
    <cellStyle name="Unprot$ 6 2" xfId="8474"/>
    <cellStyle name="Unprot$ 6 2 2" xfId="8475"/>
    <cellStyle name="Unprot$ 6 3" xfId="8476"/>
    <cellStyle name="Unprot$ 6 3 2" xfId="8477"/>
    <cellStyle name="Unprot$ 6 4" xfId="8478"/>
    <cellStyle name="Unprot$ 6 4 2" xfId="8479"/>
    <cellStyle name="Unprot$ 6 5" xfId="8480"/>
    <cellStyle name="Unprot$ 6 5 2" xfId="8481"/>
    <cellStyle name="Unprot$ 6 6" xfId="8482"/>
    <cellStyle name="Unprot$ 6 6 2" xfId="8483"/>
    <cellStyle name="Unprot$ 6 7" xfId="8484"/>
    <cellStyle name="Unprot$ 6 7 2" xfId="8485"/>
    <cellStyle name="Unprot$ 6 8" xfId="8486"/>
    <cellStyle name="Unprot$ 6 8 2" xfId="8487"/>
    <cellStyle name="Unprot$ 6 9" xfId="8488"/>
    <cellStyle name="Unprot$ 6 9 2" xfId="8489"/>
    <cellStyle name="Unprot$ 7" xfId="8490"/>
    <cellStyle name="Unprot$ 7 2" xfId="8491"/>
    <cellStyle name="Unprot$ 8" xfId="8492"/>
    <cellStyle name="Unprot$ 8 2" xfId="8493"/>
    <cellStyle name="Unprot$ 9" xfId="8494"/>
    <cellStyle name="Unprotect" xfId="8495"/>
    <cellStyle name="Unprotect 2" xfId="8496"/>
    <cellStyle name="Währung [0]_Compiling Utility Macros" xfId="8497"/>
    <cellStyle name="Währung_Compiling Utility Macros" xfId="8498"/>
    <cellStyle name="Warning Text" xfId="8499"/>
    <cellStyle name="Warning Text 2" xfId="8500"/>
    <cellStyle name="Warning Text 2 2" xfId="8501"/>
    <cellStyle name="Warning Text 3" xfId="850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15625195682226514"/>
          <c:y val="7.1090195644564827E-2"/>
        </c:manualLayout>
      </c:layout>
      <c:overlay val="0"/>
      <c:spPr>
        <a:noFill/>
        <a:ln>
          <a:noFill/>
        </a:ln>
        <a:effectLst/>
      </c:spPr>
      <c:txPr>
        <a:bodyPr rot="0" spcFirstLastPara="1" vertOverflow="ellipsis" vert="horz" wrap="square" anchor="ctr" anchorCtr="1"/>
        <a:lstStyle/>
        <a:p>
          <a:pPr>
            <a:defRPr lang="es-419" sz="1400" b="0" i="0" u="none" strike="noStrike" kern="1200" spc="0" baseline="0" noProof="0">
              <a:solidFill>
                <a:schemeClr val="tx1">
                  <a:lumMod val="65000"/>
                  <a:lumOff val="35000"/>
                </a:schemeClr>
              </a:solidFill>
              <a:latin typeface="+mn-lt"/>
              <a:ea typeface="+mn-ea"/>
              <a:cs typeface="+mn-cs"/>
            </a:defRPr>
          </a:pPr>
          <a:endParaRPr lang="es-DO"/>
        </a:p>
      </c:txPr>
    </c:title>
    <c:autoTitleDeleted val="0"/>
    <c:plotArea>
      <c:layout>
        <c:manualLayout>
          <c:layoutTarget val="inner"/>
          <c:xMode val="edge"/>
          <c:yMode val="edge"/>
          <c:x val="3.3645300977327354E-2"/>
          <c:y val="0.21858275854467271"/>
          <c:w val="0.93270939804534525"/>
          <c:h val="0.66322539107025458"/>
        </c:manualLayout>
      </c:layout>
      <c:barChart>
        <c:barDir val="col"/>
        <c:grouping val="clustered"/>
        <c:varyColors val="0"/>
        <c:ser>
          <c:idx val="0"/>
          <c:order val="0"/>
          <c:tx>
            <c:strRef>
              <c:f>'Sto Dgo Norte'!$B$1</c:f>
              <c:strCache>
                <c:ptCount val="1"/>
              </c:strCache>
            </c:strRef>
          </c:tx>
          <c:spPr>
            <a:solidFill>
              <a:schemeClr val="accent1"/>
            </a:solidFill>
            <a:ln>
              <a:noFill/>
            </a:ln>
            <a:effectLst/>
          </c:spPr>
          <c:invertIfNegative val="0"/>
          <c:dPt>
            <c:idx val="0"/>
            <c:invertIfNegative val="0"/>
            <c:bubble3D val="0"/>
            <c:extLst xmlns:c16r2="http://schemas.microsoft.com/office/drawing/2015/06/chart">
              <c:ext xmlns:c16="http://schemas.microsoft.com/office/drawing/2014/chart" uri="{C3380CC4-5D6E-409C-BE32-E72D297353CC}">
                <c16:uniqueId val="{00000000-52C6-478E-9FAB-B9C5049D796B}"/>
              </c:ext>
            </c:extLst>
          </c:dPt>
          <c:dLbls>
            <c:numFmt formatCode="#,##0" sourceLinked="0"/>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accent1"/>
                    </a:solidFill>
                    <a:latin typeface="+mn-lt"/>
                    <a:ea typeface="+mn-ea"/>
                    <a:cs typeface="+mn-cs"/>
                  </a:defRPr>
                </a:pPr>
                <a:endParaRPr lang="es-D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'Sto Dgo Norte'!$A$2:$A$4</c:f>
              <c:strCache>
                <c:ptCount val="3"/>
                <c:pt idx="0">
                  <c:v>Ctes a Normalizar </c:v>
                </c:pt>
                <c:pt idx="1">
                  <c:v>Ctes a Contratar</c:v>
                </c:pt>
                <c:pt idx="2">
                  <c:v>Ctes Prepago</c:v>
                </c:pt>
              </c:strCache>
            </c:strRef>
          </c:cat>
          <c:val>
            <c:numRef>
              <c:f>'Sto Dgo Norte'!$B$2:$B$4</c:f>
              <c:numCache>
                <c:formatCode>#,##0</c:formatCode>
                <c:ptCount val="3"/>
                <c:pt idx="0" formatCode="0">
                  <c:v>90632.423999999999</c:v>
                </c:pt>
                <c:pt idx="1">
                  <c:v>63663.489719999998</c:v>
                </c:pt>
                <c:pt idx="2" formatCode="0">
                  <c:v>22573.599999999999</c:v>
                </c:pt>
              </c:numCache>
            </c:numRef>
          </c:val>
          <c:extLst xmlns:c16r2="http://schemas.microsoft.com/office/drawing/2015/06/chart">
            <c:ext xmlns:c16="http://schemas.microsoft.com/office/drawing/2014/chart" uri="{C3380CC4-5D6E-409C-BE32-E72D297353CC}">
              <c16:uniqueId val="{00000001-52C6-478E-9FAB-B9C5049D796B}"/>
            </c:ext>
          </c:extLst>
        </c:ser>
        <c:dLbls>
          <c:showLegendKey val="0"/>
          <c:showVal val="0"/>
          <c:showCatName val="0"/>
          <c:showSerName val="0"/>
          <c:showPercent val="0"/>
          <c:showBubbleSize val="0"/>
        </c:dLbls>
        <c:gapWidth val="75"/>
        <c:axId val="-619239536"/>
        <c:axId val="-619247152"/>
      </c:barChart>
      <c:catAx>
        <c:axId val="-6192395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97" b="0" i="0" u="none" strike="noStrike" kern="1200" baseline="0">
                <a:solidFill>
                  <a:schemeClr val="tx1">
                    <a:lumMod val="65000"/>
                    <a:lumOff val="35000"/>
                  </a:schemeClr>
                </a:solidFill>
                <a:latin typeface="+mn-lt"/>
                <a:ea typeface="+mn-ea"/>
                <a:cs typeface="+mn-cs"/>
              </a:defRPr>
            </a:pPr>
            <a:endParaRPr lang="es-DO"/>
          </a:p>
        </c:txPr>
        <c:crossAx val="-619247152"/>
        <c:crosses val="autoZero"/>
        <c:auto val="1"/>
        <c:lblAlgn val="ctr"/>
        <c:lblOffset val="100"/>
        <c:noMultiLvlLbl val="0"/>
      </c:catAx>
      <c:valAx>
        <c:axId val="-619247152"/>
        <c:scaling>
          <c:orientation val="minMax"/>
        </c:scaling>
        <c:delete val="1"/>
        <c:axPos val="l"/>
        <c:numFmt formatCode="0" sourceLinked="1"/>
        <c:majorTickMark val="none"/>
        <c:minorTickMark val="none"/>
        <c:tickLblPos val="nextTo"/>
        <c:crossAx val="-619239536"/>
        <c:crosses val="autoZero"/>
        <c:crossBetween val="between"/>
      </c:valAx>
      <c:spPr>
        <a:noFill/>
        <a:ln>
          <a:solidFill>
            <a:schemeClr val="bg1">
              <a:lumMod val="95000"/>
            </a:schemeClr>
          </a:solidFill>
        </a:ln>
        <a:effectLst/>
      </c:spPr>
    </c:plotArea>
    <c:plotVisOnly val="1"/>
    <c:dispBlanksAs val="gap"/>
    <c:showDLblsOverMax val="0"/>
  </c:chart>
  <c:spPr>
    <a:noFill/>
    <a:ln>
      <a:noFill/>
    </a:ln>
    <a:effectLst/>
  </c:spPr>
  <c:txPr>
    <a:bodyPr/>
    <a:lstStyle/>
    <a:p>
      <a:pPr>
        <a:defRPr/>
      </a:pPr>
      <a:endParaRPr lang="es-DO"/>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15625195682226514"/>
          <c:y val="7.1090195644564827E-2"/>
        </c:manualLayout>
      </c:layout>
      <c:overlay val="0"/>
      <c:spPr>
        <a:noFill/>
        <a:ln>
          <a:noFill/>
        </a:ln>
        <a:effectLst/>
      </c:spPr>
      <c:txPr>
        <a:bodyPr rot="0" spcFirstLastPara="1" vertOverflow="ellipsis" vert="horz" wrap="square" anchor="ctr" anchorCtr="1"/>
        <a:lstStyle/>
        <a:p>
          <a:pPr>
            <a:defRPr lang="es-419" sz="1400" b="0" i="0" u="none" strike="noStrike" kern="1200" spc="0" baseline="0" noProof="0">
              <a:solidFill>
                <a:schemeClr val="tx1">
                  <a:lumMod val="65000"/>
                  <a:lumOff val="35000"/>
                </a:schemeClr>
              </a:solidFill>
              <a:latin typeface="+mn-lt"/>
              <a:ea typeface="+mn-ea"/>
              <a:cs typeface="+mn-cs"/>
            </a:defRPr>
          </a:pPr>
          <a:endParaRPr lang="es-DO"/>
        </a:p>
      </c:txPr>
    </c:title>
    <c:autoTitleDeleted val="0"/>
    <c:plotArea>
      <c:layout>
        <c:manualLayout>
          <c:layoutTarget val="inner"/>
          <c:xMode val="edge"/>
          <c:yMode val="edge"/>
          <c:x val="3.3645300977327354E-2"/>
          <c:y val="0.21858275854467271"/>
          <c:w val="0.93270939804534525"/>
          <c:h val="0.55830144670175963"/>
        </c:manualLayout>
      </c:layout>
      <c:barChart>
        <c:barDir val="col"/>
        <c:grouping val="clustered"/>
        <c:varyColors val="0"/>
        <c:ser>
          <c:idx val="0"/>
          <c:order val="0"/>
          <c:tx>
            <c:strRef>
              <c:f>'Sto Dgo Norte'!$B$1</c:f>
              <c:strCache>
                <c:ptCount val="1"/>
              </c:strCache>
            </c:strRef>
          </c:tx>
          <c:spPr>
            <a:solidFill>
              <a:schemeClr val="accent1"/>
            </a:solidFill>
            <a:ln>
              <a:noFill/>
            </a:ln>
            <a:effectLst/>
          </c:spPr>
          <c:invertIfNegative val="0"/>
          <c:dPt>
            <c:idx val="0"/>
            <c:invertIfNegative val="0"/>
            <c:bubble3D val="0"/>
            <c:extLst xmlns:c16r2="http://schemas.microsoft.com/office/drawing/2015/06/chart">
              <c:ext xmlns:c16="http://schemas.microsoft.com/office/drawing/2014/chart" uri="{C3380CC4-5D6E-409C-BE32-E72D297353CC}">
                <c16:uniqueId val="{00000000-6BF8-4289-A0AE-54F1D5C7AE7A}"/>
              </c:ext>
            </c:extLst>
          </c:dPt>
          <c:dLbls>
            <c:dLbl>
              <c:idx val="0"/>
              <c:layout>
                <c:manualLayout>
                  <c:x val="-1.2452077771488539E-17"/>
                  <c:y val="1.2446587478929006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6BF8-4289-A0AE-54F1D5C7AE7A}"/>
                </c:ext>
                <c:ext xmlns:c15="http://schemas.microsoft.com/office/drawing/2012/chart" uri="{CE6537A1-D6FC-4f65-9D91-7224C49458BB}"/>
              </c:extLst>
            </c:dLbl>
            <c:numFmt formatCode="#,##0.00" sourceLinked="0"/>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accent6">
                        <a:lumMod val="75000"/>
                      </a:schemeClr>
                    </a:solidFill>
                    <a:latin typeface="+mn-lt"/>
                    <a:ea typeface="+mn-ea"/>
                    <a:cs typeface="+mn-cs"/>
                  </a:defRPr>
                </a:pPr>
                <a:endParaRPr lang="es-D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'Sto Dgo Norte'!$A$10:$A$16</c:f>
              <c:strCache>
                <c:ptCount val="7"/>
                <c:pt idx="0">
                  <c:v>Los Alcarrizos</c:v>
                </c:pt>
                <c:pt idx="1">
                  <c:v>KDIE101</c:v>
                </c:pt>
                <c:pt idx="2">
                  <c:v>KDIE104</c:v>
                </c:pt>
                <c:pt idx="3">
                  <c:v>PALA102</c:v>
                </c:pt>
                <c:pt idx="4">
                  <c:v>HANU101-102</c:v>
                </c:pt>
                <c:pt idx="5">
                  <c:v>PALA101</c:v>
                </c:pt>
                <c:pt idx="6">
                  <c:v>CSAT101</c:v>
                </c:pt>
              </c:strCache>
            </c:strRef>
          </c:cat>
          <c:val>
            <c:numRef>
              <c:f>'Sto Dgo Norte'!$B$10:$B$16</c:f>
              <c:numCache>
                <c:formatCode>General</c:formatCode>
                <c:ptCount val="7"/>
                <c:pt idx="0">
                  <c:v>7.16</c:v>
                </c:pt>
                <c:pt idx="1">
                  <c:v>3.66</c:v>
                </c:pt>
                <c:pt idx="2" formatCode="#,##0">
                  <c:v>2.33</c:v>
                </c:pt>
                <c:pt idx="3">
                  <c:v>1.95</c:v>
                </c:pt>
                <c:pt idx="4">
                  <c:v>1.9</c:v>
                </c:pt>
                <c:pt idx="5">
                  <c:v>1.88</c:v>
                </c:pt>
                <c:pt idx="6">
                  <c:v>1.8</c:v>
                </c:pt>
              </c:numCache>
            </c:numRef>
          </c:val>
          <c:extLst xmlns:c16r2="http://schemas.microsoft.com/office/drawing/2015/06/chart">
            <c:ext xmlns:c16="http://schemas.microsoft.com/office/drawing/2014/chart" uri="{C3380CC4-5D6E-409C-BE32-E72D297353CC}">
              <c16:uniqueId val="{00000001-6BF8-4289-A0AE-54F1D5C7AE7A}"/>
            </c:ext>
          </c:extLst>
        </c:ser>
        <c:dLbls>
          <c:showLegendKey val="0"/>
          <c:showVal val="0"/>
          <c:showCatName val="0"/>
          <c:showSerName val="0"/>
          <c:showPercent val="0"/>
          <c:showBubbleSize val="0"/>
        </c:dLbls>
        <c:gapWidth val="75"/>
        <c:axId val="-619241168"/>
        <c:axId val="-619236816"/>
      </c:barChart>
      <c:catAx>
        <c:axId val="-6192411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97" b="0" i="0" u="none" strike="noStrike" kern="1200" baseline="0">
                <a:solidFill>
                  <a:schemeClr val="tx1">
                    <a:lumMod val="65000"/>
                    <a:lumOff val="35000"/>
                  </a:schemeClr>
                </a:solidFill>
                <a:latin typeface="+mn-lt"/>
                <a:ea typeface="+mn-ea"/>
                <a:cs typeface="+mn-cs"/>
              </a:defRPr>
            </a:pPr>
            <a:endParaRPr lang="es-DO"/>
          </a:p>
        </c:txPr>
        <c:crossAx val="-619236816"/>
        <c:crosses val="autoZero"/>
        <c:auto val="1"/>
        <c:lblAlgn val="ctr"/>
        <c:lblOffset val="100"/>
        <c:noMultiLvlLbl val="0"/>
      </c:catAx>
      <c:valAx>
        <c:axId val="-619236816"/>
        <c:scaling>
          <c:orientation val="minMax"/>
        </c:scaling>
        <c:delete val="1"/>
        <c:axPos val="l"/>
        <c:numFmt formatCode="General" sourceLinked="1"/>
        <c:majorTickMark val="none"/>
        <c:minorTickMark val="none"/>
        <c:tickLblPos val="nextTo"/>
        <c:crossAx val="-619241168"/>
        <c:crosses val="autoZero"/>
        <c:crossBetween val="between"/>
      </c:valAx>
      <c:spPr>
        <a:noFill/>
        <a:ln>
          <a:solidFill>
            <a:schemeClr val="bg1">
              <a:lumMod val="95000"/>
            </a:schemeClr>
          </a:solidFill>
        </a:ln>
        <a:effectLst/>
      </c:spPr>
    </c:plotArea>
    <c:plotVisOnly val="1"/>
    <c:dispBlanksAs val="gap"/>
    <c:showDLblsOverMax val="0"/>
  </c:chart>
  <c:spPr>
    <a:noFill/>
    <a:ln>
      <a:noFill/>
    </a:ln>
    <a:effectLst/>
  </c:spPr>
  <c:txPr>
    <a:bodyPr/>
    <a:lstStyle/>
    <a:p>
      <a:pPr>
        <a:defRPr/>
      </a:pPr>
      <a:endParaRPr lang="es-DO"/>
    </a:p>
  </c:txPr>
  <c:printSettings>
    <c:headerFooter/>
    <c:pageMargins b="0.75" l="0.7" r="0.7" t="0.75" header="0.3" footer="0.3"/>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15625195682226514"/>
          <c:y val="7.1090195644564827E-2"/>
        </c:manualLayout>
      </c:layout>
      <c:overlay val="0"/>
      <c:spPr>
        <a:noFill/>
        <a:ln>
          <a:noFill/>
        </a:ln>
        <a:effectLst/>
      </c:spPr>
      <c:txPr>
        <a:bodyPr rot="0" spcFirstLastPara="1" vertOverflow="ellipsis" vert="horz" wrap="square" anchor="ctr" anchorCtr="1"/>
        <a:lstStyle/>
        <a:p>
          <a:pPr>
            <a:defRPr lang="es-419" sz="1400" b="0" i="0" u="none" strike="noStrike" kern="1200" spc="0" baseline="0" noProof="0">
              <a:solidFill>
                <a:schemeClr val="tx1">
                  <a:lumMod val="65000"/>
                  <a:lumOff val="35000"/>
                </a:schemeClr>
              </a:solidFill>
              <a:latin typeface="+mn-lt"/>
              <a:ea typeface="+mn-ea"/>
              <a:cs typeface="+mn-cs"/>
            </a:defRPr>
          </a:pPr>
          <a:endParaRPr lang="es-DO"/>
        </a:p>
      </c:txPr>
    </c:title>
    <c:autoTitleDeleted val="0"/>
    <c:plotArea>
      <c:layout>
        <c:manualLayout>
          <c:layoutTarget val="inner"/>
          <c:xMode val="edge"/>
          <c:yMode val="edge"/>
          <c:x val="3.3645300977327354E-2"/>
          <c:y val="0.21858275854467271"/>
          <c:w val="0.93270939804534525"/>
          <c:h val="0.66322539107025458"/>
        </c:manualLayout>
      </c:layout>
      <c:barChart>
        <c:barDir val="col"/>
        <c:grouping val="clustered"/>
        <c:varyColors val="0"/>
        <c:ser>
          <c:idx val="0"/>
          <c:order val="0"/>
          <c:tx>
            <c:strRef>
              <c:f>'Sto Dgo Oeste'!$B$1</c:f>
              <c:strCache>
                <c:ptCount val="1"/>
              </c:strCache>
            </c:strRef>
          </c:tx>
          <c:spPr>
            <a:solidFill>
              <a:schemeClr val="accent1"/>
            </a:solidFill>
            <a:ln>
              <a:noFill/>
            </a:ln>
            <a:effectLst/>
          </c:spPr>
          <c:invertIfNegative val="0"/>
          <c:dPt>
            <c:idx val="0"/>
            <c:invertIfNegative val="0"/>
            <c:bubble3D val="0"/>
            <c:extLst xmlns:c16r2="http://schemas.microsoft.com/office/drawing/2015/06/chart">
              <c:ext xmlns:c16="http://schemas.microsoft.com/office/drawing/2014/chart" uri="{C3380CC4-5D6E-409C-BE32-E72D297353CC}">
                <c16:uniqueId val="{00000000-F789-4DAC-BDEB-DF082CC2F79B}"/>
              </c:ext>
            </c:extLst>
          </c:dPt>
          <c:dLbls>
            <c:numFmt formatCode="#,##0" sourceLinked="0"/>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accent1"/>
                    </a:solidFill>
                    <a:latin typeface="+mn-lt"/>
                    <a:ea typeface="+mn-ea"/>
                    <a:cs typeface="+mn-cs"/>
                  </a:defRPr>
                </a:pPr>
                <a:endParaRPr lang="es-D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'Sto Dgo Oeste'!$A$2:$A$4</c:f>
              <c:strCache>
                <c:ptCount val="3"/>
                <c:pt idx="0">
                  <c:v>Ctes a Normalizar </c:v>
                </c:pt>
                <c:pt idx="1">
                  <c:v>Ctes a Contratar</c:v>
                </c:pt>
                <c:pt idx="2">
                  <c:v>Ctes Prepago</c:v>
                </c:pt>
              </c:strCache>
            </c:strRef>
          </c:cat>
          <c:val>
            <c:numRef>
              <c:f>'Sto Dgo Oeste'!$B$2:$B$4</c:f>
              <c:numCache>
                <c:formatCode>#,##0</c:formatCode>
                <c:ptCount val="3"/>
                <c:pt idx="0" formatCode="0">
                  <c:v>83479.399999999994</c:v>
                </c:pt>
                <c:pt idx="1">
                  <c:v>45975.118579999995</c:v>
                </c:pt>
                <c:pt idx="2" formatCode="0">
                  <c:v>43839.199999999997</c:v>
                </c:pt>
              </c:numCache>
            </c:numRef>
          </c:val>
          <c:extLst xmlns:c16r2="http://schemas.microsoft.com/office/drawing/2015/06/chart">
            <c:ext xmlns:c16="http://schemas.microsoft.com/office/drawing/2014/chart" uri="{C3380CC4-5D6E-409C-BE32-E72D297353CC}">
              <c16:uniqueId val="{00000001-F789-4DAC-BDEB-DF082CC2F79B}"/>
            </c:ext>
          </c:extLst>
        </c:ser>
        <c:dLbls>
          <c:showLegendKey val="0"/>
          <c:showVal val="0"/>
          <c:showCatName val="0"/>
          <c:showSerName val="0"/>
          <c:showPercent val="0"/>
          <c:showBubbleSize val="0"/>
        </c:dLbls>
        <c:gapWidth val="75"/>
        <c:axId val="-619244432"/>
        <c:axId val="-619240080"/>
      </c:barChart>
      <c:catAx>
        <c:axId val="-6192444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97" b="0" i="0" u="none" strike="noStrike" kern="1200" baseline="0">
                <a:solidFill>
                  <a:schemeClr val="tx1">
                    <a:lumMod val="65000"/>
                    <a:lumOff val="35000"/>
                  </a:schemeClr>
                </a:solidFill>
                <a:latin typeface="+mn-lt"/>
                <a:ea typeface="+mn-ea"/>
                <a:cs typeface="+mn-cs"/>
              </a:defRPr>
            </a:pPr>
            <a:endParaRPr lang="es-DO"/>
          </a:p>
        </c:txPr>
        <c:crossAx val="-619240080"/>
        <c:crosses val="autoZero"/>
        <c:auto val="1"/>
        <c:lblAlgn val="ctr"/>
        <c:lblOffset val="100"/>
        <c:noMultiLvlLbl val="0"/>
      </c:catAx>
      <c:valAx>
        <c:axId val="-619240080"/>
        <c:scaling>
          <c:orientation val="minMax"/>
        </c:scaling>
        <c:delete val="1"/>
        <c:axPos val="l"/>
        <c:numFmt formatCode="0" sourceLinked="1"/>
        <c:majorTickMark val="none"/>
        <c:minorTickMark val="none"/>
        <c:tickLblPos val="nextTo"/>
        <c:crossAx val="-619244432"/>
        <c:crosses val="autoZero"/>
        <c:crossBetween val="between"/>
      </c:valAx>
      <c:spPr>
        <a:noFill/>
        <a:ln>
          <a:solidFill>
            <a:schemeClr val="bg1">
              <a:lumMod val="95000"/>
            </a:schemeClr>
          </a:solidFill>
        </a:ln>
        <a:effectLst/>
      </c:spPr>
    </c:plotArea>
    <c:plotVisOnly val="1"/>
    <c:dispBlanksAs val="gap"/>
    <c:showDLblsOverMax val="0"/>
  </c:chart>
  <c:spPr>
    <a:noFill/>
    <a:ln>
      <a:noFill/>
    </a:ln>
    <a:effectLst/>
  </c:spPr>
  <c:txPr>
    <a:bodyPr/>
    <a:lstStyle/>
    <a:p>
      <a:pPr>
        <a:defRPr/>
      </a:pPr>
      <a:endParaRPr lang="es-DO"/>
    </a:p>
  </c:txPr>
  <c:printSettings>
    <c:headerFooter/>
    <c:pageMargins b="0.75" l="0.7" r="0.7" t="0.75" header="0.3" footer="0.3"/>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15625195682226514"/>
          <c:y val="7.1090195644564827E-2"/>
        </c:manualLayout>
      </c:layout>
      <c:overlay val="0"/>
      <c:spPr>
        <a:noFill/>
        <a:ln>
          <a:noFill/>
        </a:ln>
        <a:effectLst/>
      </c:spPr>
      <c:txPr>
        <a:bodyPr rot="0" spcFirstLastPara="1" vertOverflow="ellipsis" vert="horz" wrap="square" anchor="ctr" anchorCtr="1"/>
        <a:lstStyle/>
        <a:p>
          <a:pPr>
            <a:defRPr lang="es-419" sz="1400" b="0" i="0" u="none" strike="noStrike" kern="1200" spc="0" baseline="0" noProof="0">
              <a:solidFill>
                <a:schemeClr val="tx1">
                  <a:lumMod val="65000"/>
                  <a:lumOff val="35000"/>
                </a:schemeClr>
              </a:solidFill>
              <a:latin typeface="+mn-lt"/>
              <a:ea typeface="+mn-ea"/>
              <a:cs typeface="+mn-cs"/>
            </a:defRPr>
          </a:pPr>
          <a:endParaRPr lang="es-DO"/>
        </a:p>
      </c:txPr>
    </c:title>
    <c:autoTitleDeleted val="0"/>
    <c:plotArea>
      <c:layout>
        <c:manualLayout>
          <c:layoutTarget val="inner"/>
          <c:xMode val="edge"/>
          <c:yMode val="edge"/>
          <c:x val="3.3645300977327354E-2"/>
          <c:y val="0.21858275854467271"/>
          <c:w val="0.93270939804534525"/>
          <c:h val="0.55830144670175963"/>
        </c:manualLayout>
      </c:layout>
      <c:barChart>
        <c:barDir val="col"/>
        <c:grouping val="clustered"/>
        <c:varyColors val="0"/>
        <c:ser>
          <c:idx val="0"/>
          <c:order val="0"/>
          <c:tx>
            <c:strRef>
              <c:f>'Sto Dgo Oeste'!$B$1</c:f>
              <c:strCache>
                <c:ptCount val="1"/>
              </c:strCache>
            </c:strRef>
          </c:tx>
          <c:spPr>
            <a:solidFill>
              <a:schemeClr val="accent1"/>
            </a:solidFill>
            <a:ln>
              <a:noFill/>
            </a:ln>
            <a:effectLst/>
          </c:spPr>
          <c:invertIfNegative val="0"/>
          <c:dPt>
            <c:idx val="0"/>
            <c:invertIfNegative val="0"/>
            <c:bubble3D val="0"/>
            <c:extLst xmlns:c16r2="http://schemas.microsoft.com/office/drawing/2015/06/chart">
              <c:ext xmlns:c16="http://schemas.microsoft.com/office/drawing/2014/chart" uri="{C3380CC4-5D6E-409C-BE32-E72D297353CC}">
                <c16:uniqueId val="{00000000-C808-4282-8A99-DF04B138CEDB}"/>
              </c:ext>
            </c:extLst>
          </c:dPt>
          <c:dLbls>
            <c:dLbl>
              <c:idx val="0"/>
              <c:layout>
                <c:manualLayout>
                  <c:x val="-1.2452077771488539E-17"/>
                  <c:y val="1.2446587478929006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C808-4282-8A99-DF04B138CEDB}"/>
                </c:ext>
                <c:ext xmlns:c15="http://schemas.microsoft.com/office/drawing/2012/chart" uri="{CE6537A1-D6FC-4f65-9D91-7224C49458BB}"/>
              </c:extLst>
            </c:dLbl>
            <c:numFmt formatCode="#,##0.00" sourceLinked="0"/>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accent6">
                        <a:lumMod val="75000"/>
                      </a:schemeClr>
                    </a:solidFill>
                    <a:latin typeface="+mn-lt"/>
                    <a:ea typeface="+mn-ea"/>
                    <a:cs typeface="+mn-cs"/>
                  </a:defRPr>
                </a:pPr>
                <a:endParaRPr lang="es-D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'Sto Dgo Oeste'!$A$10:$A$20</c:f>
              <c:strCache>
                <c:ptCount val="11"/>
                <c:pt idx="0">
                  <c:v>KDIE101</c:v>
                </c:pt>
                <c:pt idx="1">
                  <c:v>HNUV104</c:v>
                </c:pt>
                <c:pt idx="2">
                  <c:v>KDIE104</c:v>
                </c:pt>
                <c:pt idx="3">
                  <c:v>CUAR104</c:v>
                </c:pt>
                <c:pt idx="4">
                  <c:v>PALA101</c:v>
                </c:pt>
                <c:pt idx="5">
                  <c:v>COHE101</c:v>
                </c:pt>
                <c:pt idx="6">
                  <c:v>COHE103</c:v>
                </c:pt>
                <c:pt idx="7">
                  <c:v>AHON102</c:v>
                </c:pt>
                <c:pt idx="8">
                  <c:v>BAYO102</c:v>
                </c:pt>
                <c:pt idx="9">
                  <c:v>LPRA106</c:v>
                </c:pt>
                <c:pt idx="10">
                  <c:v>CUAR103</c:v>
                </c:pt>
              </c:strCache>
            </c:strRef>
          </c:cat>
          <c:val>
            <c:numRef>
              <c:f>'Sto Dgo Oeste'!$B$10:$B$20</c:f>
              <c:numCache>
                <c:formatCode>General</c:formatCode>
                <c:ptCount val="11"/>
                <c:pt idx="0">
                  <c:v>3.66</c:v>
                </c:pt>
                <c:pt idx="1">
                  <c:v>2.58</c:v>
                </c:pt>
                <c:pt idx="2" formatCode="#,##0">
                  <c:v>2.33</c:v>
                </c:pt>
                <c:pt idx="3">
                  <c:v>2.02</c:v>
                </c:pt>
                <c:pt idx="4">
                  <c:v>1.88</c:v>
                </c:pt>
                <c:pt idx="5">
                  <c:v>1.74</c:v>
                </c:pt>
                <c:pt idx="6">
                  <c:v>1.68</c:v>
                </c:pt>
                <c:pt idx="7">
                  <c:v>1.37</c:v>
                </c:pt>
                <c:pt idx="8">
                  <c:v>1.36</c:v>
                </c:pt>
                <c:pt idx="9">
                  <c:v>1.34</c:v>
                </c:pt>
                <c:pt idx="10">
                  <c:v>0.56000000000000005</c:v>
                </c:pt>
              </c:numCache>
            </c:numRef>
          </c:val>
          <c:extLst xmlns:c16r2="http://schemas.microsoft.com/office/drawing/2015/06/chart">
            <c:ext xmlns:c16="http://schemas.microsoft.com/office/drawing/2014/chart" uri="{C3380CC4-5D6E-409C-BE32-E72D297353CC}">
              <c16:uniqueId val="{00000001-C808-4282-8A99-DF04B138CEDB}"/>
            </c:ext>
          </c:extLst>
        </c:ser>
        <c:dLbls>
          <c:showLegendKey val="0"/>
          <c:showVal val="0"/>
          <c:showCatName val="0"/>
          <c:showSerName val="0"/>
          <c:showPercent val="0"/>
          <c:showBubbleSize val="0"/>
        </c:dLbls>
        <c:gapWidth val="75"/>
        <c:axId val="-619238992"/>
        <c:axId val="-619238448"/>
      </c:barChart>
      <c:catAx>
        <c:axId val="-6192389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97" b="0" i="0" u="none" strike="noStrike" kern="1200" baseline="0">
                <a:solidFill>
                  <a:schemeClr val="tx1">
                    <a:lumMod val="65000"/>
                    <a:lumOff val="35000"/>
                  </a:schemeClr>
                </a:solidFill>
                <a:latin typeface="+mn-lt"/>
                <a:ea typeface="+mn-ea"/>
                <a:cs typeface="+mn-cs"/>
              </a:defRPr>
            </a:pPr>
            <a:endParaRPr lang="es-DO"/>
          </a:p>
        </c:txPr>
        <c:crossAx val="-619238448"/>
        <c:crosses val="autoZero"/>
        <c:auto val="1"/>
        <c:lblAlgn val="ctr"/>
        <c:lblOffset val="100"/>
        <c:noMultiLvlLbl val="0"/>
      </c:catAx>
      <c:valAx>
        <c:axId val="-619238448"/>
        <c:scaling>
          <c:orientation val="minMax"/>
        </c:scaling>
        <c:delete val="1"/>
        <c:axPos val="l"/>
        <c:numFmt formatCode="General" sourceLinked="1"/>
        <c:majorTickMark val="none"/>
        <c:minorTickMark val="none"/>
        <c:tickLblPos val="nextTo"/>
        <c:crossAx val="-619238992"/>
        <c:crosses val="autoZero"/>
        <c:crossBetween val="between"/>
      </c:valAx>
      <c:spPr>
        <a:noFill/>
        <a:ln>
          <a:solidFill>
            <a:schemeClr val="bg1">
              <a:lumMod val="95000"/>
            </a:schemeClr>
          </a:solidFill>
        </a:ln>
        <a:effectLst/>
      </c:spPr>
    </c:plotArea>
    <c:plotVisOnly val="1"/>
    <c:dispBlanksAs val="gap"/>
    <c:showDLblsOverMax val="0"/>
  </c:chart>
  <c:spPr>
    <a:noFill/>
    <a:ln>
      <a:noFill/>
    </a:ln>
    <a:effectLst/>
  </c:spPr>
  <c:txPr>
    <a:bodyPr/>
    <a:lstStyle/>
    <a:p>
      <a:pPr>
        <a:defRPr/>
      </a:pPr>
      <a:endParaRPr lang="es-DO"/>
    </a:p>
  </c:tx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3.jpeg"/></Relationships>
</file>

<file path=xl/drawings/_rels/drawing5.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8.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editAs="oneCell">
    <xdr:from>
      <xdr:col>1</xdr:col>
      <xdr:colOff>47625</xdr:colOff>
      <xdr:row>0</xdr:row>
      <xdr:rowOff>57150</xdr:rowOff>
    </xdr:from>
    <xdr:to>
      <xdr:col>1</xdr:col>
      <xdr:colOff>1307625</xdr:colOff>
      <xdr:row>3</xdr:row>
      <xdr:rowOff>30870</xdr:rowOff>
    </xdr:to>
    <xdr:pic>
      <xdr:nvPicPr>
        <xdr:cNvPr id="6" name="Imagen 5"/>
        <xdr:cNvPicPr>
          <a:picLocks noChangeAspect="1"/>
        </xdr:cNvPicPr>
      </xdr:nvPicPr>
      <xdr:blipFill>
        <a:blip xmlns:r="http://schemas.openxmlformats.org/officeDocument/2006/relationships" r:embed="rId1"/>
        <a:stretch>
          <a:fillRect/>
        </a:stretch>
      </xdr:blipFill>
      <xdr:spPr>
        <a:xfrm>
          <a:off x="200025" y="57150"/>
          <a:ext cx="1260000" cy="545220"/>
        </a:xfrm>
        <a:prstGeom prst="rect">
          <a:avLst/>
        </a:prstGeom>
      </xdr:spPr>
    </xdr:pic>
    <xdr:clientData/>
  </xdr:twoCellAnchor>
</xdr:wsDr>
</file>

<file path=xl/drawings/drawing10.xml><?xml version="1.0" encoding="utf-8"?>
<c:userShapes xmlns:c="http://schemas.openxmlformats.org/drawingml/2006/chart">
  <cdr:relSizeAnchor xmlns:cdr="http://schemas.openxmlformats.org/drawingml/2006/chartDrawing">
    <cdr:from>
      <cdr:x>0.18865</cdr:x>
      <cdr:y>0.10518</cdr:y>
    </cdr:from>
    <cdr:to>
      <cdr:x>0.81033</cdr:x>
      <cdr:y>0.18856</cdr:y>
    </cdr:to>
    <cdr:sp macro="" textlink="">
      <cdr:nvSpPr>
        <cdr:cNvPr id="2" name="CuadroTexto 1"/>
        <cdr:cNvSpPr txBox="1"/>
      </cdr:nvSpPr>
      <cdr:spPr>
        <a:xfrm xmlns:a="http://schemas.openxmlformats.org/drawingml/2006/main">
          <a:off x="1207401" y="398676"/>
          <a:ext cx="3978901" cy="31604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algn="ctr" defTabSz="914400" rtl="0" eaLnBrk="1" fontAlgn="auto" latinLnBrk="0" hangingPunct="1">
            <a:lnSpc>
              <a:spcPct val="100000"/>
            </a:lnSpc>
            <a:spcBef>
              <a:spcPts val="0"/>
            </a:spcBef>
            <a:spcAft>
              <a:spcPts val="0"/>
            </a:spcAft>
            <a:buClrTx/>
            <a:buSzTx/>
            <a:buFontTx/>
            <a:buNone/>
            <a:tabLst/>
            <a:defRPr/>
          </a:pPr>
          <a:r>
            <a:rPr lang="es-MX" sz="1600" b="1" i="0" baseline="0">
              <a:solidFill>
                <a:schemeClr val="tx1">
                  <a:lumMod val="75000"/>
                  <a:lumOff val="25000"/>
                </a:schemeClr>
              </a:solidFill>
              <a:effectLst/>
              <a:latin typeface="+mn-lt"/>
              <a:ea typeface="+mn-ea"/>
              <a:cs typeface="+mn-cs"/>
            </a:rPr>
            <a:t>Circuitos a Intervenir Año 2018-2019</a:t>
          </a:r>
          <a:endParaRPr lang="es-DO" sz="1600" b="1">
            <a:solidFill>
              <a:schemeClr val="tx1">
                <a:lumMod val="75000"/>
                <a:lumOff val="25000"/>
              </a:schemeClr>
            </a:solidFill>
            <a:effectLst/>
          </a:endParaRPr>
        </a:p>
        <a:p xmlns:a="http://schemas.openxmlformats.org/drawingml/2006/main">
          <a:pPr algn="ctr"/>
          <a:endParaRPr lang="es-DO" sz="1600" b="1">
            <a:solidFill>
              <a:schemeClr val="tx1">
                <a:lumMod val="75000"/>
                <a:lumOff val="25000"/>
              </a:schemeClr>
            </a:solidFill>
          </a:endParaRPr>
        </a:p>
      </cdr:txBody>
    </cdr:sp>
  </cdr:relSizeAnchor>
</c:userShapes>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9525</xdr:colOff>
      <xdr:row>45</xdr:row>
      <xdr:rowOff>0</xdr:rowOff>
    </xdr:to>
    <xdr:pic>
      <xdr:nvPicPr>
        <xdr:cNvPr id="2" name="Imagen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6867525" cy="8572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16</xdr:col>
      <xdr:colOff>130970</xdr:colOff>
      <xdr:row>0</xdr:row>
      <xdr:rowOff>261938</xdr:rowOff>
    </xdr:from>
    <xdr:to>
      <xdr:col>19</xdr:col>
      <xdr:colOff>726282</xdr:colOff>
      <xdr:row>3</xdr:row>
      <xdr:rowOff>154782</xdr:rowOff>
    </xdr:to>
    <xdr:sp macro="" textlink="">
      <xdr:nvSpPr>
        <xdr:cNvPr id="2" name="CuadroTexto 1"/>
        <xdr:cNvSpPr txBox="1"/>
      </xdr:nvSpPr>
      <xdr:spPr>
        <a:xfrm>
          <a:off x="14742320" y="261938"/>
          <a:ext cx="3062287" cy="102631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DO" sz="1200" b="1"/>
            <a:t>Nota: </a:t>
          </a:r>
        </a:p>
        <a:p>
          <a:r>
            <a:rPr lang="es-DO" sz="1200"/>
            <a:t/>
          </a:r>
          <a:br>
            <a:rPr lang="es-DO" sz="1200"/>
          </a:br>
          <a:r>
            <a:rPr lang="es-DO" sz="1200"/>
            <a:t>Avance de los Circuitos</a:t>
          </a:r>
          <a:r>
            <a:rPr lang="es-DO" sz="1200" baseline="0"/>
            <a:t> al 21.02.2018</a:t>
          </a:r>
          <a:br>
            <a:rPr lang="es-DO" sz="1200" baseline="0"/>
          </a:br>
          <a:r>
            <a:rPr lang="es-DO" sz="1200" baseline="0"/>
            <a:t>Avance de los Polígonos al 11.02.2018</a:t>
          </a:r>
          <a:endParaRPr lang="es-DO" sz="12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13</xdr:col>
      <xdr:colOff>204108</xdr:colOff>
      <xdr:row>0</xdr:row>
      <xdr:rowOff>108856</xdr:rowOff>
    </xdr:from>
    <xdr:to>
      <xdr:col>14</xdr:col>
      <xdr:colOff>1329736</xdr:colOff>
      <xdr:row>3</xdr:row>
      <xdr:rowOff>0</xdr:rowOff>
    </xdr:to>
    <xdr:pic>
      <xdr:nvPicPr>
        <xdr:cNvPr id="2" name="Imagen 26" descr="Logo nuevo EDESUR (4)"/>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053208" y="108856"/>
          <a:ext cx="2268628" cy="102461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2</xdr:col>
      <xdr:colOff>390525</xdr:colOff>
      <xdr:row>0</xdr:row>
      <xdr:rowOff>142875</xdr:rowOff>
    </xdr:from>
    <xdr:to>
      <xdr:col>7</xdr:col>
      <xdr:colOff>732665</xdr:colOff>
      <xdr:row>16</xdr:row>
      <xdr:rowOff>122337</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121584</xdr:colOff>
      <xdr:row>19</xdr:row>
      <xdr:rowOff>8404</xdr:rowOff>
    </xdr:from>
    <xdr:to>
      <xdr:col>10</xdr:col>
      <xdr:colOff>425824</xdr:colOff>
      <xdr:row>38</xdr:row>
      <xdr:rowOff>179294</xdr:rowOff>
    </xdr:to>
    <xdr:graphicFrame macro="">
      <xdr:nvGraphicFramePr>
        <xdr:cNvPr id="5" name="Gráfico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0.1904</cdr:x>
      <cdr:y>0.04014</cdr:y>
    </cdr:from>
    <cdr:to>
      <cdr:x>0.81208</cdr:x>
      <cdr:y>0.12352</cdr:y>
    </cdr:to>
    <cdr:sp macro="" textlink="">
      <cdr:nvSpPr>
        <cdr:cNvPr id="2" name="CuadroTexto 1"/>
        <cdr:cNvSpPr txBox="1"/>
      </cdr:nvSpPr>
      <cdr:spPr>
        <a:xfrm xmlns:a="http://schemas.openxmlformats.org/drawingml/2006/main">
          <a:off x="790575" y="123825"/>
          <a:ext cx="2581275" cy="2571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algn="ctr" defTabSz="914400" rtl="0" eaLnBrk="1" fontAlgn="auto" latinLnBrk="0" hangingPunct="1">
            <a:lnSpc>
              <a:spcPct val="100000"/>
            </a:lnSpc>
            <a:spcBef>
              <a:spcPts val="0"/>
            </a:spcBef>
            <a:spcAft>
              <a:spcPts val="0"/>
            </a:spcAft>
            <a:buClrTx/>
            <a:buSzTx/>
            <a:buFontTx/>
            <a:buNone/>
            <a:tabLst/>
            <a:defRPr/>
          </a:pPr>
          <a:r>
            <a:rPr lang="en-US" sz="1100" b="1" i="0" baseline="0">
              <a:solidFill>
                <a:schemeClr val="tx1">
                  <a:lumMod val="75000"/>
                  <a:lumOff val="25000"/>
                </a:schemeClr>
              </a:solidFill>
              <a:effectLst/>
              <a:latin typeface="+mn-lt"/>
              <a:ea typeface="+mn-ea"/>
              <a:cs typeface="+mn-cs"/>
            </a:rPr>
            <a:t>Alcance Proyecto Sector Santo Domingo</a:t>
          </a:r>
          <a:endParaRPr lang="es-DO" b="1">
            <a:solidFill>
              <a:schemeClr val="tx1">
                <a:lumMod val="75000"/>
                <a:lumOff val="25000"/>
              </a:schemeClr>
            </a:solidFill>
            <a:effectLst/>
          </a:endParaRPr>
        </a:p>
        <a:p xmlns:a="http://schemas.openxmlformats.org/drawingml/2006/main">
          <a:pPr algn="ctr"/>
          <a:endParaRPr lang="es-DO" sz="1100" b="1">
            <a:solidFill>
              <a:schemeClr val="tx1">
                <a:lumMod val="75000"/>
                <a:lumOff val="25000"/>
              </a:schemeClr>
            </a:solidFill>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0.18865</cdr:x>
      <cdr:y>0.10518</cdr:y>
    </cdr:from>
    <cdr:to>
      <cdr:x>0.81033</cdr:x>
      <cdr:y>0.18856</cdr:y>
    </cdr:to>
    <cdr:sp macro="" textlink="">
      <cdr:nvSpPr>
        <cdr:cNvPr id="2" name="CuadroTexto 1"/>
        <cdr:cNvSpPr txBox="1"/>
      </cdr:nvSpPr>
      <cdr:spPr>
        <a:xfrm xmlns:a="http://schemas.openxmlformats.org/drawingml/2006/main">
          <a:off x="1207401" y="398676"/>
          <a:ext cx="3978901" cy="31604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algn="ctr" defTabSz="914400" rtl="0" eaLnBrk="1" fontAlgn="auto" latinLnBrk="0" hangingPunct="1">
            <a:lnSpc>
              <a:spcPct val="100000"/>
            </a:lnSpc>
            <a:spcBef>
              <a:spcPts val="0"/>
            </a:spcBef>
            <a:spcAft>
              <a:spcPts val="0"/>
            </a:spcAft>
            <a:buClrTx/>
            <a:buSzTx/>
            <a:buFontTx/>
            <a:buNone/>
            <a:tabLst/>
            <a:defRPr/>
          </a:pPr>
          <a:r>
            <a:rPr lang="es-MX" sz="1600" b="1" i="0" baseline="0">
              <a:solidFill>
                <a:schemeClr val="tx1">
                  <a:lumMod val="75000"/>
                  <a:lumOff val="25000"/>
                </a:schemeClr>
              </a:solidFill>
              <a:effectLst/>
              <a:latin typeface="+mn-lt"/>
              <a:ea typeface="+mn-ea"/>
              <a:cs typeface="+mn-cs"/>
            </a:rPr>
            <a:t>Circuitos a Intervenir Año 2018-2019</a:t>
          </a:r>
          <a:endParaRPr lang="es-DO" sz="1600" b="1">
            <a:solidFill>
              <a:schemeClr val="tx1">
                <a:lumMod val="75000"/>
                <a:lumOff val="25000"/>
              </a:schemeClr>
            </a:solidFill>
            <a:effectLst/>
          </a:endParaRPr>
        </a:p>
        <a:p xmlns:a="http://schemas.openxmlformats.org/drawingml/2006/main">
          <a:pPr algn="ctr"/>
          <a:endParaRPr lang="es-DO" sz="1600" b="1">
            <a:solidFill>
              <a:schemeClr val="tx1">
                <a:lumMod val="75000"/>
                <a:lumOff val="25000"/>
              </a:schemeClr>
            </a:solidFill>
          </a:endParaRPr>
        </a:p>
      </cdr:txBody>
    </cdr:sp>
  </cdr:relSizeAnchor>
</c:userShapes>
</file>

<file path=xl/drawings/drawing8.xml><?xml version="1.0" encoding="utf-8"?>
<xdr:wsDr xmlns:xdr="http://schemas.openxmlformats.org/drawingml/2006/spreadsheetDrawing" xmlns:a="http://schemas.openxmlformats.org/drawingml/2006/main">
  <xdr:twoCellAnchor>
    <xdr:from>
      <xdr:col>2</xdr:col>
      <xdr:colOff>390525</xdr:colOff>
      <xdr:row>0</xdr:row>
      <xdr:rowOff>142875</xdr:rowOff>
    </xdr:from>
    <xdr:to>
      <xdr:col>7</xdr:col>
      <xdr:colOff>732665</xdr:colOff>
      <xdr:row>16</xdr:row>
      <xdr:rowOff>122337</xdr:rowOff>
    </xdr:to>
    <xdr:graphicFrame macro="">
      <xdr:nvGraphicFramePr>
        <xdr:cNvPr id="2" name="Grá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121583</xdr:colOff>
      <xdr:row>19</xdr:row>
      <xdr:rowOff>8404</xdr:rowOff>
    </xdr:from>
    <xdr:to>
      <xdr:col>11</xdr:col>
      <xdr:colOff>11207</xdr:colOff>
      <xdr:row>38</xdr:row>
      <xdr:rowOff>179294</xdr:rowOff>
    </xdr:to>
    <xdr:graphicFrame macro="">
      <xdr:nvGraphicFramePr>
        <xdr:cNvPr id="3" name="Gráfico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c:userShapes xmlns:c="http://schemas.openxmlformats.org/drawingml/2006/chart">
  <cdr:relSizeAnchor xmlns:cdr="http://schemas.openxmlformats.org/drawingml/2006/chartDrawing">
    <cdr:from>
      <cdr:x>0.1931</cdr:x>
      <cdr:y>0.02204</cdr:y>
    </cdr:from>
    <cdr:to>
      <cdr:x>0.81478</cdr:x>
      <cdr:y>0.22903</cdr:y>
    </cdr:to>
    <cdr:sp macro="" textlink="">
      <cdr:nvSpPr>
        <cdr:cNvPr id="2" name="CuadroTexto 1"/>
        <cdr:cNvSpPr txBox="1"/>
      </cdr:nvSpPr>
      <cdr:spPr>
        <a:xfrm xmlns:a="http://schemas.openxmlformats.org/drawingml/2006/main">
          <a:off x="801773" y="68192"/>
          <a:ext cx="2581303" cy="64058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algn="ctr" defTabSz="914400" rtl="0" eaLnBrk="1" fontAlgn="auto" latinLnBrk="0" hangingPunct="1">
            <a:lnSpc>
              <a:spcPct val="100000"/>
            </a:lnSpc>
            <a:spcBef>
              <a:spcPts val="0"/>
            </a:spcBef>
            <a:spcAft>
              <a:spcPts val="0"/>
            </a:spcAft>
            <a:buClrTx/>
            <a:buSzTx/>
            <a:buFontTx/>
            <a:buNone/>
            <a:tabLst/>
            <a:defRPr/>
          </a:pPr>
          <a:r>
            <a:rPr lang="en-US" sz="1400" b="1" i="0" baseline="0">
              <a:solidFill>
                <a:schemeClr val="tx1">
                  <a:lumMod val="75000"/>
                  <a:lumOff val="25000"/>
                </a:schemeClr>
              </a:solidFill>
              <a:effectLst/>
              <a:latin typeface="+mn-lt"/>
              <a:ea typeface="+mn-ea"/>
              <a:cs typeface="+mn-cs"/>
            </a:rPr>
            <a:t>Alcance Proyecto Sector Santo Domingo </a:t>
          </a:r>
          <a:r>
            <a:rPr lang="es-MX" sz="1400" b="1" i="0" baseline="0">
              <a:solidFill>
                <a:schemeClr val="tx1">
                  <a:lumMod val="75000"/>
                  <a:lumOff val="25000"/>
                </a:schemeClr>
              </a:solidFill>
              <a:effectLst/>
              <a:latin typeface="+mn-lt"/>
              <a:ea typeface="+mn-ea"/>
              <a:cs typeface="+mn-cs"/>
            </a:rPr>
            <a:t>Oeste</a:t>
          </a:r>
          <a:endParaRPr lang="es-DO" sz="1400" b="1">
            <a:solidFill>
              <a:schemeClr val="tx1">
                <a:lumMod val="75000"/>
                <a:lumOff val="25000"/>
              </a:schemeClr>
            </a:solidFill>
            <a:effectLst/>
          </a:endParaRPr>
        </a:p>
        <a:p xmlns:a="http://schemas.openxmlformats.org/drawingml/2006/main">
          <a:pPr algn="ctr"/>
          <a:endParaRPr lang="es-DO" sz="1400" b="1">
            <a:solidFill>
              <a:schemeClr val="tx1">
                <a:lumMod val="75000"/>
                <a:lumOff val="25000"/>
              </a:schemeClr>
            </a:solidFill>
          </a:endParaRPr>
        </a:p>
      </cdr:txBody>
    </cdr:sp>
  </cdr:relSizeAnchor>
</c:userShape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5:J41"/>
  <sheetViews>
    <sheetView showGridLines="0" tabSelected="1" zoomScaleNormal="100" workbookViewId="0">
      <selection activeCell="B47" sqref="B47"/>
    </sheetView>
  </sheetViews>
  <sheetFormatPr baseColWidth="10" defaultColWidth="11.42578125" defaultRowHeight="15"/>
  <cols>
    <col min="1" max="1" width="2.28515625" style="9" customWidth="1"/>
    <col min="2" max="2" width="50.7109375" style="9" customWidth="1"/>
    <col min="3" max="3" width="14.85546875" style="29" customWidth="1"/>
    <col min="4" max="16384" width="11.42578125" style="9"/>
  </cols>
  <sheetData>
    <row r="5" spans="2:10" ht="26.25" customHeight="1">
      <c r="B5" s="4" t="s">
        <v>176</v>
      </c>
      <c r="C5" s="5"/>
    </row>
    <row r="6" spans="2:10" ht="28.5">
      <c r="B6" s="4" t="s">
        <v>178</v>
      </c>
      <c r="C6" s="11"/>
    </row>
    <row r="7" spans="2:10" ht="18" customHeight="1" thickBot="1">
      <c r="B7" s="261" t="s">
        <v>191</v>
      </c>
      <c r="C7" s="11"/>
    </row>
    <row r="8" spans="2:10" s="16" customFormat="1" ht="7.5" customHeight="1">
      <c r="B8" s="272" t="s">
        <v>0</v>
      </c>
      <c r="C8" s="272" t="s">
        <v>179</v>
      </c>
    </row>
    <row r="9" spans="2:10" s="16" customFormat="1" ht="34.5" customHeight="1" thickBot="1">
      <c r="B9" s="273"/>
      <c r="C9" s="273"/>
    </row>
    <row r="10" spans="2:10" s="16" customFormat="1" ht="16.5" customHeight="1">
      <c r="B10" s="15"/>
      <c r="C10" s="15"/>
    </row>
    <row r="11" spans="2:10" ht="15.75">
      <c r="B11" s="19" t="s">
        <v>81</v>
      </c>
      <c r="C11" s="20"/>
    </row>
    <row r="12" spans="2:10" ht="15.75">
      <c r="B12" s="34" t="s">
        <v>13</v>
      </c>
      <c r="C12" s="263">
        <v>0.77052696547477773</v>
      </c>
      <c r="D12" s="193"/>
    </row>
    <row r="13" spans="2:10" ht="15.75">
      <c r="B13" s="34" t="s">
        <v>15</v>
      </c>
      <c r="C13" s="263">
        <v>0.96164941014949312</v>
      </c>
      <c r="D13" s="193"/>
    </row>
    <row r="14" spans="2:10" ht="15.75">
      <c r="B14" s="38" t="s">
        <v>25</v>
      </c>
      <c r="C14" s="264">
        <v>0.8221579079663196</v>
      </c>
      <c r="D14" s="193"/>
      <c r="G14" s="262"/>
      <c r="H14" s="262"/>
      <c r="I14" s="262"/>
      <c r="J14" s="262"/>
    </row>
    <row r="15" spans="2:10" ht="15.75">
      <c r="B15" s="34" t="s">
        <v>14</v>
      </c>
      <c r="C15" s="263">
        <v>0.9491077888022672</v>
      </c>
      <c r="D15" s="193"/>
      <c r="G15" s="262"/>
      <c r="H15" s="262"/>
      <c r="I15" s="262"/>
      <c r="J15" s="262"/>
    </row>
    <row r="16" spans="2:10" ht="15.75">
      <c r="B16" s="34" t="s">
        <v>16</v>
      </c>
      <c r="C16" s="263">
        <v>0.79179395508089057</v>
      </c>
      <c r="D16" s="193"/>
      <c r="G16" s="262"/>
      <c r="H16" s="262"/>
      <c r="I16" s="262"/>
      <c r="J16" s="262"/>
    </row>
    <row r="17" spans="2:10" ht="15.75">
      <c r="B17" s="34" t="s">
        <v>17</v>
      </c>
      <c r="C17" s="263">
        <v>0.87844942216778044</v>
      </c>
      <c r="D17" s="193"/>
      <c r="G17" s="262"/>
      <c r="H17" s="262"/>
      <c r="I17" s="262"/>
      <c r="J17" s="262"/>
    </row>
    <row r="18" spans="2:10" ht="15.75">
      <c r="B18" s="34" t="s">
        <v>7</v>
      </c>
      <c r="C18" s="270">
        <v>0.43531197202670546</v>
      </c>
      <c r="D18" s="193"/>
      <c r="G18" s="262"/>
      <c r="H18" s="262"/>
      <c r="I18" s="262"/>
      <c r="J18" s="262"/>
    </row>
    <row r="19" spans="2:10" ht="15.75">
      <c r="B19" s="34" t="s">
        <v>8</v>
      </c>
      <c r="C19" s="271"/>
      <c r="D19" s="193"/>
      <c r="G19" s="262"/>
      <c r="H19" s="262"/>
      <c r="I19" s="262"/>
      <c r="J19" s="262"/>
    </row>
    <row r="20" spans="2:10">
      <c r="C20" s="265"/>
      <c r="D20" s="193"/>
      <c r="G20" s="262"/>
      <c r="H20" s="262"/>
      <c r="I20" s="262"/>
      <c r="J20" s="262"/>
    </row>
    <row r="21" spans="2:10" ht="15.75">
      <c r="B21" s="19" t="s">
        <v>82</v>
      </c>
      <c r="C21" s="265"/>
      <c r="D21" s="193"/>
      <c r="G21" s="262"/>
      <c r="H21" s="262"/>
      <c r="I21" s="262"/>
      <c r="J21" s="262"/>
    </row>
    <row r="22" spans="2:10" ht="15.75">
      <c r="B22" s="34" t="s">
        <v>10</v>
      </c>
      <c r="C22" s="263">
        <v>0.82722002395287342</v>
      </c>
      <c r="D22" s="193"/>
      <c r="G22" s="262"/>
      <c r="H22" s="262"/>
      <c r="I22" s="262"/>
      <c r="J22" s="262"/>
    </row>
    <row r="23" spans="2:10" ht="15.75">
      <c r="B23" s="34" t="s">
        <v>11</v>
      </c>
      <c r="C23" s="263">
        <v>0.78107437320843187</v>
      </c>
      <c r="D23" s="193"/>
      <c r="G23" s="262"/>
      <c r="H23" s="262"/>
      <c r="I23" s="262"/>
      <c r="J23" s="262"/>
    </row>
    <row r="24" spans="2:10" ht="15.75">
      <c r="B24" s="34" t="s">
        <v>12</v>
      </c>
      <c r="C24" s="263">
        <v>0.89559071479568197</v>
      </c>
      <c r="D24" s="193"/>
      <c r="G24" s="262"/>
      <c r="H24" s="262"/>
      <c r="I24" s="262"/>
      <c r="J24" s="262"/>
    </row>
    <row r="25" spans="2:10" ht="15.75">
      <c r="B25" s="34" t="s">
        <v>187</v>
      </c>
      <c r="C25" s="270">
        <v>0.200611554141716</v>
      </c>
      <c r="D25" s="193"/>
      <c r="G25" s="262"/>
      <c r="H25" s="262"/>
      <c r="I25" s="262"/>
      <c r="J25" s="262"/>
    </row>
    <row r="26" spans="2:10" ht="15.75">
      <c r="B26" s="48" t="s">
        <v>180</v>
      </c>
      <c r="C26" s="271"/>
      <c r="D26" s="193"/>
      <c r="G26" s="262"/>
      <c r="H26" s="262"/>
      <c r="I26" s="262"/>
      <c r="J26" s="262"/>
    </row>
    <row r="27" spans="2:10" ht="15.75">
      <c r="B27" s="41"/>
      <c r="C27" s="266"/>
      <c r="D27" s="193"/>
    </row>
    <row r="28" spans="2:10" ht="15.75">
      <c r="B28" s="19" t="s">
        <v>177</v>
      </c>
      <c r="C28" s="266"/>
      <c r="D28" s="193"/>
    </row>
    <row r="29" spans="2:10" ht="15.75">
      <c r="B29" s="34" t="s">
        <v>181</v>
      </c>
      <c r="C29" s="267">
        <v>0.78334380952301386</v>
      </c>
      <c r="D29" s="193"/>
    </row>
    <row r="30" spans="2:10" ht="15.75">
      <c r="B30" s="34" t="s">
        <v>26</v>
      </c>
      <c r="C30" s="263">
        <v>0.95502851666937438</v>
      </c>
      <c r="D30" s="193"/>
      <c r="G30" s="262"/>
      <c r="H30" s="262"/>
      <c r="I30" s="262"/>
      <c r="J30" s="262"/>
    </row>
    <row r="31" spans="2:10" ht="15.75">
      <c r="B31" s="34" t="s">
        <v>20</v>
      </c>
      <c r="C31" s="267">
        <v>0.40674335670749373</v>
      </c>
      <c r="D31" s="193"/>
    </row>
    <row r="32" spans="2:10" ht="15.75">
      <c r="B32" s="34" t="s">
        <v>19</v>
      </c>
      <c r="C32" s="267">
        <v>4.7533320336659655E-2</v>
      </c>
      <c r="D32" s="193"/>
    </row>
    <row r="33" spans="2:4" ht="15.75">
      <c r="B33" s="34" t="s">
        <v>23</v>
      </c>
      <c r="C33" s="267">
        <v>0.12697708803313731</v>
      </c>
      <c r="D33" s="193"/>
    </row>
    <row r="34" spans="2:4" ht="15.75">
      <c r="B34" s="34" t="s">
        <v>182</v>
      </c>
      <c r="C34" s="267">
        <v>0.25012735708418538</v>
      </c>
      <c r="D34" s="193"/>
    </row>
    <row r="35" spans="2:4" ht="15.75">
      <c r="B35" s="34" t="s">
        <v>183</v>
      </c>
      <c r="C35" s="267">
        <v>5.5882066276803116E-2</v>
      </c>
      <c r="D35" s="193"/>
    </row>
    <row r="36" spans="2:4" ht="15.75">
      <c r="B36" s="34" t="s">
        <v>184</v>
      </c>
      <c r="C36" s="267">
        <v>9.0616919648090807E-2</v>
      </c>
      <c r="D36" s="193"/>
    </row>
    <row r="37" spans="2:4" ht="15.75">
      <c r="B37" s="34" t="s">
        <v>185</v>
      </c>
      <c r="C37" s="267">
        <v>0.10607996464207151</v>
      </c>
      <c r="D37" s="193"/>
    </row>
    <row r="38" spans="2:4" ht="15.75">
      <c r="B38" s="34" t="s">
        <v>186</v>
      </c>
      <c r="C38" s="267">
        <v>4.2935223158692089E-2</v>
      </c>
      <c r="D38" s="193"/>
    </row>
    <row r="39" spans="2:4" ht="18">
      <c r="B39" s="34" t="s">
        <v>190</v>
      </c>
      <c r="C39" s="267">
        <v>0.10576177501752979</v>
      </c>
      <c r="D39" s="193"/>
    </row>
    <row r="40" spans="2:4" ht="33.75">
      <c r="B40" s="49" t="s">
        <v>188</v>
      </c>
      <c r="C40" s="267">
        <v>0.91174714621819442</v>
      </c>
      <c r="D40" s="193"/>
    </row>
    <row r="41" spans="2:4" ht="144">
      <c r="B41" s="208" t="s">
        <v>189</v>
      </c>
      <c r="C41" s="267">
        <v>0.3051939054485544</v>
      </c>
      <c r="D41" s="193"/>
    </row>
  </sheetData>
  <mergeCells count="4">
    <mergeCell ref="C18:C19"/>
    <mergeCell ref="C25:C26"/>
    <mergeCell ref="B8:B9"/>
    <mergeCell ref="C8:C9"/>
  </mergeCells>
  <printOptions horizontalCentered="1"/>
  <pageMargins left="0" right="0" top="0" bottom="0" header="0" footer="0"/>
  <pageSetup paperSize="17" scale="75" fitToHeight="0" orientation="landscape"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3:O33"/>
  <sheetViews>
    <sheetView showGridLines="0" zoomScaleNormal="100" workbookViewId="0">
      <selection activeCell="B28" sqref="B28:O33"/>
    </sheetView>
  </sheetViews>
  <sheetFormatPr baseColWidth="10" defaultColWidth="11.42578125" defaultRowHeight="15"/>
  <cols>
    <col min="1" max="1" width="13.5703125" style="74" customWidth="1"/>
    <col min="2" max="2" width="30.140625" customWidth="1"/>
    <col min="3" max="14" width="6.28515625" customWidth="1"/>
    <col min="15" max="15" width="8" customWidth="1"/>
  </cols>
  <sheetData>
    <row r="3" spans="1:15" ht="19.5" customHeight="1">
      <c r="B3" s="289" t="s">
        <v>117</v>
      </c>
      <c r="C3" s="289"/>
      <c r="D3" s="289"/>
      <c r="E3" s="289"/>
      <c r="F3" s="289"/>
      <c r="G3" s="289"/>
      <c r="H3" s="289"/>
      <c r="I3" s="289"/>
      <c r="J3" s="289"/>
      <c r="K3" s="289"/>
      <c r="L3" s="289"/>
      <c r="M3" s="289"/>
      <c r="N3" s="289"/>
      <c r="O3" s="289"/>
    </row>
    <row r="4" spans="1:15" ht="15" customHeight="1">
      <c r="B4" s="293" t="s">
        <v>94</v>
      </c>
      <c r="C4" s="299" t="s">
        <v>95</v>
      </c>
      <c r="D4" s="300"/>
      <c r="E4" s="300"/>
      <c r="F4" s="300"/>
      <c r="G4" s="300"/>
      <c r="H4" s="300"/>
      <c r="I4" s="300"/>
      <c r="J4" s="300"/>
      <c r="K4" s="300"/>
      <c r="L4" s="300"/>
      <c r="M4" s="300"/>
      <c r="N4" s="300"/>
      <c r="O4" s="301"/>
    </row>
    <row r="5" spans="1:15" ht="15.75" thickBot="1">
      <c r="B5" s="294"/>
      <c r="C5" s="86" t="s">
        <v>125</v>
      </c>
      <c r="D5" s="85" t="s">
        <v>126</v>
      </c>
      <c r="E5" s="85" t="s">
        <v>127</v>
      </c>
      <c r="F5" s="85" t="s">
        <v>128</v>
      </c>
      <c r="G5" s="85" t="s">
        <v>129</v>
      </c>
      <c r="H5" s="85" t="s">
        <v>130</v>
      </c>
      <c r="I5" s="85" t="s">
        <v>131</v>
      </c>
      <c r="J5" s="85" t="s">
        <v>132</v>
      </c>
      <c r="K5" s="85" t="s">
        <v>133</v>
      </c>
      <c r="L5" s="85" t="s">
        <v>134</v>
      </c>
      <c r="M5" s="85" t="s">
        <v>135</v>
      </c>
      <c r="N5" s="85" t="s">
        <v>136</v>
      </c>
      <c r="O5" s="109" t="s">
        <v>119</v>
      </c>
    </row>
    <row r="6" spans="1:15">
      <c r="B6" s="83"/>
      <c r="C6" s="87"/>
      <c r="D6" s="84"/>
      <c r="E6" s="84"/>
      <c r="F6" s="84"/>
      <c r="G6" s="84"/>
      <c r="H6" s="84"/>
      <c r="I6" s="84"/>
      <c r="J6" s="84"/>
      <c r="K6" s="84"/>
      <c r="L6" s="84"/>
      <c r="M6" s="84"/>
      <c r="N6" s="84"/>
      <c r="O6" s="110"/>
    </row>
    <row r="7" spans="1:15">
      <c r="B7" s="76" t="s">
        <v>27</v>
      </c>
      <c r="C7" s="90">
        <f t="shared" ref="C7:N7" si="0">+SUM(C8:C9)</f>
        <v>4.2375094999999998</v>
      </c>
      <c r="D7" s="91">
        <f t="shared" si="0"/>
        <v>4.2375094999999998</v>
      </c>
      <c r="E7" s="91">
        <f t="shared" si="0"/>
        <v>4.2375094999999998</v>
      </c>
      <c r="F7" s="91">
        <f t="shared" si="0"/>
        <v>6.9258555000000008</v>
      </c>
      <c r="G7" s="91">
        <f t="shared" si="0"/>
        <v>6.9258555000000008</v>
      </c>
      <c r="H7" s="91">
        <f t="shared" si="0"/>
        <v>6.9258555000000008</v>
      </c>
      <c r="I7" s="91">
        <f t="shared" si="0"/>
        <v>2.961666666666666</v>
      </c>
      <c r="J7" s="91">
        <f t="shared" si="0"/>
        <v>2.961666666666666</v>
      </c>
      <c r="K7" s="91">
        <f t="shared" si="0"/>
        <v>2.961666666666666</v>
      </c>
      <c r="L7" s="91">
        <f t="shared" si="0"/>
        <v>0</v>
      </c>
      <c r="M7" s="91">
        <f t="shared" si="0"/>
        <v>0</v>
      </c>
      <c r="N7" s="91">
        <f t="shared" si="0"/>
        <v>0</v>
      </c>
      <c r="O7" s="111">
        <f>+SUM(O8:O9)</f>
        <v>42.375095000000002</v>
      </c>
    </row>
    <row r="8" spans="1:15">
      <c r="B8" s="88" t="s">
        <v>81</v>
      </c>
      <c r="C8" s="143">
        <v>4.2375094999999998</v>
      </c>
      <c r="D8" s="144">
        <v>4.2375094999999998</v>
      </c>
      <c r="E8" s="144">
        <v>4.2375094999999998</v>
      </c>
      <c r="F8" s="144">
        <v>3.9641888333333344</v>
      </c>
      <c r="G8" s="144">
        <v>3.9641888333333344</v>
      </c>
      <c r="H8" s="144">
        <v>3.9641888333333344</v>
      </c>
      <c r="I8" s="144">
        <v>0</v>
      </c>
      <c r="J8" s="144">
        <v>0</v>
      </c>
      <c r="K8" s="144">
        <v>0</v>
      </c>
      <c r="L8" s="144">
        <v>0</v>
      </c>
      <c r="M8" s="144">
        <v>0</v>
      </c>
      <c r="N8" s="144">
        <v>0</v>
      </c>
      <c r="O8" s="94">
        <f>+SUM(C8:N8)</f>
        <v>24.605095000000002</v>
      </c>
    </row>
    <row r="9" spans="1:15">
      <c r="B9" s="88" t="s">
        <v>115</v>
      </c>
      <c r="C9" s="143">
        <v>0</v>
      </c>
      <c r="D9" s="144">
        <v>0</v>
      </c>
      <c r="E9" s="144">
        <v>0</v>
      </c>
      <c r="F9" s="144">
        <v>2.961666666666666</v>
      </c>
      <c r="G9" s="144">
        <v>2.961666666666666</v>
      </c>
      <c r="H9" s="144">
        <v>2.961666666666666</v>
      </c>
      <c r="I9" s="144">
        <v>2.961666666666666</v>
      </c>
      <c r="J9" s="144">
        <v>2.961666666666666</v>
      </c>
      <c r="K9" s="144">
        <v>2.961666666666666</v>
      </c>
      <c r="L9" s="144">
        <v>0</v>
      </c>
      <c r="M9" s="144">
        <v>0</v>
      </c>
      <c r="N9" s="144">
        <v>0</v>
      </c>
      <c r="O9" s="94">
        <f>+SUM(C9:N9)</f>
        <v>17.769999999999996</v>
      </c>
    </row>
    <row r="10" spans="1:15">
      <c r="A10" s="74" t="s">
        <v>108</v>
      </c>
      <c r="B10" s="76" t="s">
        <v>105</v>
      </c>
      <c r="C10" s="90">
        <f t="shared" ref="C10:O10" si="1">+SUM(C11:C12)</f>
        <v>3.0714551971326163</v>
      </c>
      <c r="D10" s="91">
        <f t="shared" si="1"/>
        <v>3.0714551971326163</v>
      </c>
      <c r="E10" s="91">
        <f t="shared" si="1"/>
        <v>3.0714551971326163</v>
      </c>
      <c r="F10" s="91">
        <f t="shared" si="1"/>
        <v>5.5929605734767023</v>
      </c>
      <c r="G10" s="91">
        <f t="shared" si="1"/>
        <v>5.5929605734767023</v>
      </c>
      <c r="H10" s="91">
        <f t="shared" si="1"/>
        <v>5.5929605734767023</v>
      </c>
      <c r="I10" s="91">
        <f t="shared" si="1"/>
        <v>3.1664157706093197</v>
      </c>
      <c r="J10" s="91">
        <f t="shared" si="1"/>
        <v>3.1664157706093197</v>
      </c>
      <c r="K10" s="91">
        <f t="shared" si="1"/>
        <v>3.1664157706093197</v>
      </c>
      <c r="L10" s="91">
        <f t="shared" si="1"/>
        <v>2.0377777777777779</v>
      </c>
      <c r="M10" s="91">
        <f t="shared" si="1"/>
        <v>2.0377777777777779</v>
      </c>
      <c r="N10" s="91">
        <f t="shared" si="1"/>
        <v>2.0377777777777779</v>
      </c>
      <c r="O10" s="111">
        <f t="shared" si="1"/>
        <v>41.605827956989245</v>
      </c>
    </row>
    <row r="11" spans="1:15">
      <c r="B11" s="88" t="s">
        <v>82</v>
      </c>
      <c r="C11" s="143">
        <v>2.3701218637992829</v>
      </c>
      <c r="D11" s="144">
        <v>2.3701218637992829</v>
      </c>
      <c r="E11" s="144">
        <v>2.3701218637992829</v>
      </c>
      <c r="F11" s="144">
        <v>3.5551827956989239</v>
      </c>
      <c r="G11" s="144">
        <v>3.5551827956989239</v>
      </c>
      <c r="H11" s="144">
        <v>3.5551827956989239</v>
      </c>
      <c r="I11" s="144">
        <v>1.1286379928315418</v>
      </c>
      <c r="J11" s="144">
        <v>1.1286379928315418</v>
      </c>
      <c r="K11" s="144">
        <v>1.1286379928315418</v>
      </c>
      <c r="L11" s="144">
        <v>0</v>
      </c>
      <c r="M11" s="144">
        <v>0</v>
      </c>
      <c r="N11" s="144">
        <v>0</v>
      </c>
      <c r="O11" s="94">
        <f>+SUM(C11:N11)</f>
        <v>21.161827956989249</v>
      </c>
    </row>
    <row r="12" spans="1:15">
      <c r="B12" s="88" t="s">
        <v>115</v>
      </c>
      <c r="C12" s="143">
        <v>0.70133333333333336</v>
      </c>
      <c r="D12" s="144">
        <v>0.70133333333333336</v>
      </c>
      <c r="E12" s="144">
        <v>0.70133333333333336</v>
      </c>
      <c r="F12" s="144">
        <v>2.0377777777777779</v>
      </c>
      <c r="G12" s="144">
        <v>2.0377777777777779</v>
      </c>
      <c r="H12" s="144">
        <v>2.0377777777777779</v>
      </c>
      <c r="I12" s="144">
        <v>2.0377777777777779</v>
      </c>
      <c r="J12" s="144">
        <v>2.0377777777777779</v>
      </c>
      <c r="K12" s="144">
        <v>2.0377777777777779</v>
      </c>
      <c r="L12" s="144">
        <v>2.0377777777777779</v>
      </c>
      <c r="M12" s="144">
        <v>2.0377777777777779</v>
      </c>
      <c r="N12" s="144">
        <v>2.0377777777777779</v>
      </c>
      <c r="O12" s="94">
        <f>+SUM(C12:N12)</f>
        <v>20.443999999999999</v>
      </c>
    </row>
    <row r="13" spans="1:15">
      <c r="B13" s="76" t="s">
        <v>106</v>
      </c>
      <c r="C13" s="90">
        <f t="shared" ref="C13:O13" si="2">+SUM(C14:C15)</f>
        <v>0</v>
      </c>
      <c r="D13" s="91">
        <f t="shared" si="2"/>
        <v>0</v>
      </c>
      <c r="E13" s="91">
        <f t="shared" si="2"/>
        <v>0</v>
      </c>
      <c r="F13" s="91">
        <f t="shared" si="2"/>
        <v>0</v>
      </c>
      <c r="G13" s="91">
        <f t="shared" si="2"/>
        <v>0</v>
      </c>
      <c r="H13" s="91">
        <f t="shared" si="2"/>
        <v>0</v>
      </c>
      <c r="I13" s="91">
        <f t="shared" si="2"/>
        <v>0</v>
      </c>
      <c r="J13" s="91">
        <f t="shared" si="2"/>
        <v>0</v>
      </c>
      <c r="K13" s="91">
        <f t="shared" si="2"/>
        <v>0</v>
      </c>
      <c r="L13" s="91">
        <f t="shared" si="2"/>
        <v>2.4833333333333334</v>
      </c>
      <c r="M13" s="91">
        <f t="shared" si="2"/>
        <v>2.4833333333333334</v>
      </c>
      <c r="N13" s="91">
        <f t="shared" si="2"/>
        <v>2.4833333333333334</v>
      </c>
      <c r="O13" s="111">
        <f t="shared" si="2"/>
        <v>7.45</v>
      </c>
    </row>
    <row r="14" spans="1:15">
      <c r="B14" s="88" t="s">
        <v>89</v>
      </c>
      <c r="C14" s="143"/>
      <c r="D14" s="144"/>
      <c r="E14" s="144"/>
      <c r="F14" s="144"/>
      <c r="G14" s="144"/>
      <c r="H14" s="144"/>
      <c r="I14" s="144"/>
      <c r="J14" s="144"/>
      <c r="K14" s="144"/>
      <c r="L14" s="144">
        <v>2.4833333333333334</v>
      </c>
      <c r="M14" s="144">
        <v>2.4833333333333334</v>
      </c>
      <c r="N14" s="144">
        <v>2.4833333333333334</v>
      </c>
      <c r="O14" s="94">
        <f>+SUM(C14:N14)</f>
        <v>7.45</v>
      </c>
    </row>
    <row r="15" spans="1:15">
      <c r="B15" s="88" t="s">
        <v>115</v>
      </c>
      <c r="C15" s="143"/>
      <c r="D15" s="144"/>
      <c r="E15" s="144"/>
      <c r="F15" s="144"/>
      <c r="G15" s="144"/>
      <c r="H15" s="144"/>
      <c r="I15" s="144"/>
      <c r="J15" s="144"/>
      <c r="K15" s="144"/>
      <c r="L15" s="144"/>
      <c r="M15" s="144"/>
      <c r="N15" s="144"/>
      <c r="O15" s="94">
        <f>+SUM(C15:N15)</f>
        <v>0</v>
      </c>
    </row>
    <row r="16" spans="1:15">
      <c r="B16" s="76" t="s">
        <v>107</v>
      </c>
      <c r="C16" s="90"/>
      <c r="D16" s="91"/>
      <c r="E16" s="91"/>
      <c r="F16" s="91"/>
      <c r="G16" s="91"/>
      <c r="H16" s="91"/>
      <c r="I16" s="91"/>
      <c r="J16" s="91"/>
      <c r="K16" s="91"/>
      <c r="L16" s="91"/>
      <c r="M16" s="91"/>
      <c r="N16" s="91"/>
      <c r="O16" s="111">
        <f>+SUM(O17:O18)</f>
        <v>0</v>
      </c>
    </row>
    <row r="17" spans="1:15">
      <c r="A17" s="145"/>
      <c r="B17" s="88" t="s">
        <v>86</v>
      </c>
      <c r="C17" s="143"/>
      <c r="D17" s="144"/>
      <c r="E17" s="144"/>
      <c r="F17" s="144"/>
      <c r="G17" s="144"/>
      <c r="H17" s="144"/>
      <c r="I17" s="144"/>
      <c r="J17" s="144"/>
      <c r="K17" s="144"/>
      <c r="L17" s="144"/>
      <c r="M17" s="144"/>
      <c r="N17" s="144"/>
      <c r="O17" s="94">
        <f>+SUM(C17:N17)</f>
        <v>0</v>
      </c>
    </row>
    <row r="18" spans="1:15">
      <c r="A18" s="145"/>
      <c r="B18" s="88" t="s">
        <v>115</v>
      </c>
      <c r="C18" s="143"/>
      <c r="D18" s="144"/>
      <c r="E18" s="144"/>
      <c r="F18" s="144"/>
      <c r="G18" s="144"/>
      <c r="H18" s="144"/>
      <c r="I18" s="144"/>
      <c r="J18" s="144"/>
      <c r="K18" s="144"/>
      <c r="L18" s="144"/>
      <c r="M18" s="144"/>
      <c r="N18" s="144"/>
      <c r="O18" s="94">
        <f>+SUM(C18:N18)</f>
        <v>0</v>
      </c>
    </row>
    <row r="19" spans="1:15">
      <c r="A19" s="145"/>
      <c r="B19" s="88" t="s">
        <v>137</v>
      </c>
      <c r="C19" s="146"/>
      <c r="D19" s="147"/>
      <c r="E19" s="147"/>
      <c r="F19" s="147"/>
      <c r="G19" s="147">
        <v>1.748</v>
      </c>
      <c r="H19" s="147"/>
      <c r="I19" s="147">
        <v>4.4543770431028511</v>
      </c>
      <c r="J19" s="147">
        <v>0.48508511111111108</v>
      </c>
      <c r="K19" s="147">
        <v>0.48508511111111108</v>
      </c>
      <c r="L19" s="147">
        <v>0.48508511111111108</v>
      </c>
      <c r="M19" s="147">
        <v>0.48508511111111108</v>
      </c>
      <c r="N19" s="147">
        <v>0.48508511111111108</v>
      </c>
      <c r="O19" s="94">
        <f>+SUM(C19:N19)</f>
        <v>8.6278025986584073</v>
      </c>
    </row>
    <row r="20" spans="1:15" ht="30" customHeight="1">
      <c r="A20" s="145"/>
      <c r="B20" s="88" t="s">
        <v>138</v>
      </c>
      <c r="C20" s="148"/>
      <c r="D20" s="149"/>
      <c r="E20" s="149"/>
      <c r="F20" s="149">
        <f>3.28510638297872-0.085</f>
        <v>3.2001063829787202</v>
      </c>
      <c r="G20" s="149"/>
      <c r="H20" s="149"/>
      <c r="I20" s="149"/>
      <c r="J20" s="149"/>
      <c r="K20" s="149"/>
      <c r="L20" s="149"/>
      <c r="M20" s="149"/>
      <c r="N20" s="149"/>
      <c r="O20" s="94">
        <f>+SUM(C20:N20)</f>
        <v>3.2001063829787202</v>
      </c>
    </row>
    <row r="21" spans="1:15">
      <c r="A21" s="145"/>
      <c r="B21" s="76" t="s">
        <v>109</v>
      </c>
      <c r="C21" s="150"/>
      <c r="D21" s="151"/>
      <c r="E21" s="151"/>
      <c r="F21" s="151"/>
      <c r="G21" s="151"/>
      <c r="H21" s="151"/>
      <c r="I21" s="151"/>
      <c r="J21" s="151"/>
      <c r="K21" s="151"/>
      <c r="L21" s="151"/>
      <c r="M21" s="151"/>
      <c r="N21" s="151"/>
      <c r="O21" s="94"/>
    </row>
    <row r="22" spans="1:15">
      <c r="A22" s="145"/>
      <c r="B22" s="76" t="s">
        <v>110</v>
      </c>
      <c r="C22" s="150"/>
      <c r="D22" s="151"/>
      <c r="E22" s="151"/>
      <c r="F22" s="151"/>
      <c r="G22" s="151"/>
      <c r="H22" s="151"/>
      <c r="I22" s="151"/>
      <c r="J22" s="151"/>
      <c r="K22" s="151"/>
      <c r="L22" s="151"/>
      <c r="M22" s="151"/>
      <c r="N22" s="151"/>
      <c r="O22" s="94">
        <f>+SUM(C22:N22)</f>
        <v>0</v>
      </c>
    </row>
    <row r="23" spans="1:15" ht="15.75" thickBot="1">
      <c r="B23" s="80"/>
      <c r="C23" s="95"/>
      <c r="D23" s="96"/>
      <c r="E23" s="96"/>
      <c r="F23" s="96"/>
      <c r="G23" s="96"/>
      <c r="H23" s="96"/>
      <c r="I23" s="96"/>
      <c r="J23" s="96"/>
      <c r="K23" s="96"/>
      <c r="L23" s="96"/>
      <c r="M23" s="96"/>
      <c r="N23" s="96"/>
      <c r="O23" s="99"/>
    </row>
    <row r="24" spans="1:15" ht="15.75" thickBot="1">
      <c r="B24" s="101" t="s">
        <v>116</v>
      </c>
      <c r="C24" s="102">
        <f>+SUM(C7,C10,C13,C16,C19:C22)</f>
        <v>7.3089646971326161</v>
      </c>
      <c r="D24" s="103">
        <f t="shared" ref="D24:N24" si="3">+SUM(D7,D10,D13,D16,D19:D22)</f>
        <v>7.3089646971326161</v>
      </c>
      <c r="E24" s="103">
        <f t="shared" si="3"/>
        <v>7.3089646971326161</v>
      </c>
      <c r="F24" s="103">
        <f t="shared" si="3"/>
        <v>15.718922456455424</v>
      </c>
      <c r="G24" s="103">
        <f t="shared" si="3"/>
        <v>14.266816073476702</v>
      </c>
      <c r="H24" s="103">
        <f t="shared" si="3"/>
        <v>12.518816073476703</v>
      </c>
      <c r="I24" s="103">
        <f t="shared" si="3"/>
        <v>10.582459480378837</v>
      </c>
      <c r="J24" s="103">
        <f t="shared" si="3"/>
        <v>6.6131675483870964</v>
      </c>
      <c r="K24" s="103">
        <f t="shared" si="3"/>
        <v>6.6131675483870964</v>
      </c>
      <c r="L24" s="103">
        <f t="shared" si="3"/>
        <v>5.006196222222222</v>
      </c>
      <c r="M24" s="103">
        <f t="shared" si="3"/>
        <v>5.006196222222222</v>
      </c>
      <c r="N24" s="103">
        <f t="shared" si="3"/>
        <v>5.006196222222222</v>
      </c>
      <c r="O24" s="100">
        <f>+SUM(O7,O10,O13,O16,O19:O22)</f>
        <v>103.25883193862637</v>
      </c>
    </row>
    <row r="26" spans="1:15">
      <c r="H26" s="77"/>
      <c r="I26" s="77"/>
    </row>
    <row r="28" spans="1:15" ht="16.5" thickBot="1">
      <c r="B28" s="289" t="s">
        <v>139</v>
      </c>
      <c r="C28" s="289"/>
      <c r="D28" s="289"/>
      <c r="E28" s="289"/>
      <c r="F28" s="289"/>
      <c r="G28" s="289"/>
      <c r="H28" s="289"/>
      <c r="I28" s="289"/>
      <c r="J28" s="289"/>
      <c r="K28" s="289"/>
      <c r="L28" s="289"/>
      <c r="M28" s="289"/>
      <c r="N28" s="289"/>
      <c r="O28" s="289"/>
    </row>
    <row r="29" spans="1:15">
      <c r="B29" s="302" t="s">
        <v>94</v>
      </c>
      <c r="C29" s="303" t="s">
        <v>95</v>
      </c>
      <c r="D29" s="304"/>
      <c r="E29" s="304"/>
      <c r="F29" s="304"/>
      <c r="G29" s="304"/>
      <c r="H29" s="304"/>
      <c r="I29" s="304"/>
      <c r="J29" s="304"/>
      <c r="K29" s="304"/>
      <c r="L29" s="304"/>
      <c r="M29" s="304"/>
      <c r="N29" s="304"/>
      <c r="O29" s="304"/>
    </row>
    <row r="30" spans="1:15" ht="15.75" thickBot="1">
      <c r="B30" s="294"/>
      <c r="C30" s="86" t="s">
        <v>140</v>
      </c>
      <c r="D30" s="85" t="s">
        <v>141</v>
      </c>
      <c r="E30" s="85" t="s">
        <v>142</v>
      </c>
      <c r="F30" s="85" t="s">
        <v>143</v>
      </c>
      <c r="G30" s="85" t="s">
        <v>144</v>
      </c>
      <c r="H30" s="85" t="s">
        <v>145</v>
      </c>
      <c r="I30" s="85" t="s">
        <v>146</v>
      </c>
      <c r="J30" s="85" t="s">
        <v>147</v>
      </c>
      <c r="K30" s="85" t="s">
        <v>148</v>
      </c>
      <c r="L30" s="85" t="s">
        <v>149</v>
      </c>
      <c r="M30" s="85" t="s">
        <v>150</v>
      </c>
      <c r="N30" s="85" t="s">
        <v>151</v>
      </c>
      <c r="O30" s="109" t="s">
        <v>104</v>
      </c>
    </row>
    <row r="31" spans="1:15" ht="7.5" customHeight="1">
      <c r="B31" s="83"/>
      <c r="C31" s="87"/>
      <c r="D31" s="84"/>
      <c r="E31" s="84"/>
      <c r="F31" s="84"/>
      <c r="G31" s="84"/>
      <c r="H31" s="84"/>
      <c r="I31" s="84"/>
      <c r="J31" s="84"/>
      <c r="K31" s="84"/>
      <c r="L31" s="84"/>
      <c r="M31" s="84"/>
      <c r="N31" s="84"/>
      <c r="O31" s="110"/>
    </row>
    <row r="32" spans="1:15">
      <c r="B32" s="164" t="s">
        <v>137</v>
      </c>
      <c r="C32" s="90">
        <f>+SUM(C9,C12,C15,C18:C20)</f>
        <v>0.70133333333333336</v>
      </c>
      <c r="D32" s="91">
        <f t="shared" ref="D32:N32" si="4">+SUM(D9,D12,D15,D18:D20)</f>
        <v>0.70133333333333336</v>
      </c>
      <c r="E32" s="91">
        <f t="shared" si="4"/>
        <v>0.70133333333333336</v>
      </c>
      <c r="F32" s="91">
        <f t="shared" si="4"/>
        <v>8.199550827423165</v>
      </c>
      <c r="G32" s="91">
        <f t="shared" si="4"/>
        <v>6.7474444444444446</v>
      </c>
      <c r="H32" s="91">
        <f t="shared" si="4"/>
        <v>4.9994444444444444</v>
      </c>
      <c r="I32" s="91">
        <f t="shared" si="4"/>
        <v>9.4538214875472946</v>
      </c>
      <c r="J32" s="91">
        <f t="shared" si="4"/>
        <v>5.4845295555555555</v>
      </c>
      <c r="K32" s="91">
        <f t="shared" si="4"/>
        <v>5.4845295555555555</v>
      </c>
      <c r="L32" s="91">
        <f t="shared" si="4"/>
        <v>2.5228628888888891</v>
      </c>
      <c r="M32" s="91">
        <f t="shared" si="4"/>
        <v>2.5228628888888891</v>
      </c>
      <c r="N32" s="91">
        <f t="shared" si="4"/>
        <v>2.5228628888888891</v>
      </c>
      <c r="O32" s="92">
        <f>+SUM(C32:N32)</f>
        <v>50.041908981637121</v>
      </c>
    </row>
    <row r="33" spans="2:15" ht="7.5" customHeight="1" thickBot="1">
      <c r="B33" s="152"/>
      <c r="C33" s="153"/>
      <c r="D33" s="154"/>
      <c r="E33" s="154"/>
      <c r="F33" s="154"/>
      <c r="G33" s="154"/>
      <c r="H33" s="154"/>
      <c r="I33" s="154"/>
      <c r="J33" s="154"/>
      <c r="K33" s="154"/>
      <c r="L33" s="154"/>
      <c r="M33" s="154"/>
      <c r="N33" s="154"/>
      <c r="O33" s="155"/>
    </row>
  </sheetData>
  <mergeCells count="6">
    <mergeCell ref="B3:O3"/>
    <mergeCell ref="B4:B5"/>
    <mergeCell ref="C4:O4"/>
    <mergeCell ref="B28:O28"/>
    <mergeCell ref="B29:B30"/>
    <mergeCell ref="C29:O29"/>
  </mergeCells>
  <pageMargins left="0.17" right="0.17" top="0.74803149606299213" bottom="0.74803149606299213" header="0.31496062992125984" footer="0.31496062992125984"/>
  <pageSetup paperSize="5" scale="68" orientation="landscape"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82"/>
  <sheetViews>
    <sheetView showGridLines="0" topLeftCell="A4" zoomScale="70" zoomScaleNormal="70" workbookViewId="0">
      <pane ySplit="3" topLeftCell="A7" activePane="bottomLeft" state="frozen"/>
      <selection activeCell="A4" sqref="A4"/>
      <selection pane="bottomLeft" activeCell="A7" sqref="A7"/>
    </sheetView>
  </sheetViews>
  <sheetFormatPr baseColWidth="10" defaultColWidth="11.42578125" defaultRowHeight="15" outlineLevelRow="1"/>
  <cols>
    <col min="1" max="1" width="2.28515625" style="9" customWidth="1"/>
    <col min="2" max="2" width="30.42578125" style="9" customWidth="1"/>
    <col min="3" max="3" width="2.7109375" style="29" customWidth="1"/>
    <col min="4" max="4" width="18.42578125" style="21" customWidth="1"/>
    <col min="5" max="5" width="18.42578125" style="30" customWidth="1"/>
    <col min="6" max="6" width="17.5703125" style="30" customWidth="1"/>
    <col min="7" max="7" width="2.7109375" style="31" customWidth="1"/>
    <col min="8" max="10" width="17" style="9" customWidth="1"/>
    <col min="11" max="12" width="15.7109375" style="9" customWidth="1"/>
    <col min="13" max="13" width="2.7109375" style="29" customWidth="1"/>
    <col min="14" max="14" width="18.5703125" style="32" customWidth="1"/>
    <col min="15" max="15" width="18.5703125" style="9" customWidth="1"/>
    <col min="16" max="16384" width="11.42578125" style="9"/>
  </cols>
  <sheetData>
    <row r="1" spans="2:15" ht="36.75" customHeight="1">
      <c r="B1" s="4" t="s">
        <v>28</v>
      </c>
      <c r="C1" s="5"/>
      <c r="D1" s="6"/>
      <c r="E1" s="7"/>
      <c r="F1" s="7"/>
      <c r="G1" s="8"/>
      <c r="H1" s="4"/>
      <c r="I1" s="4"/>
      <c r="J1" s="4"/>
      <c r="K1" s="4"/>
      <c r="L1" s="4"/>
      <c r="M1" s="5"/>
      <c r="N1" s="4"/>
      <c r="O1" s="4"/>
    </row>
    <row r="2" spans="2:15" ht="26.25" customHeight="1">
      <c r="B2" s="4" t="s">
        <v>74</v>
      </c>
      <c r="C2" s="5"/>
      <c r="D2" s="6"/>
      <c r="E2" s="7"/>
      <c r="F2" s="7"/>
      <c r="G2" s="8"/>
      <c r="H2" s="4"/>
      <c r="I2" s="4"/>
      <c r="J2" s="4"/>
      <c r="K2" s="4"/>
      <c r="L2" s="4"/>
      <c r="M2" s="5"/>
      <c r="N2" s="4"/>
      <c r="O2" s="4"/>
    </row>
    <row r="3" spans="2:15" ht="26.25">
      <c r="B3" s="10" t="s">
        <v>2</v>
      </c>
      <c r="C3" s="11"/>
      <c r="D3" s="12"/>
      <c r="E3" s="13"/>
      <c r="F3" s="13"/>
      <c r="G3" s="14"/>
      <c r="H3" s="10"/>
      <c r="I3" s="10"/>
      <c r="J3" s="10"/>
      <c r="K3" s="10"/>
      <c r="L3" s="10"/>
      <c r="M3" s="11"/>
      <c r="N3" s="10"/>
      <c r="O3" s="10"/>
    </row>
    <row r="4" spans="2:15" ht="18" customHeight="1" thickBot="1">
      <c r="B4" s="10"/>
      <c r="C4" s="11"/>
      <c r="D4" s="12"/>
      <c r="E4" s="13"/>
      <c r="F4" s="13"/>
      <c r="G4" s="14"/>
      <c r="H4" s="10"/>
      <c r="I4" s="10"/>
      <c r="J4" s="10"/>
      <c r="K4" s="10"/>
      <c r="L4" s="10"/>
      <c r="M4" s="11"/>
      <c r="N4" s="10"/>
      <c r="O4" s="10"/>
    </row>
    <row r="5" spans="2:15" s="16" customFormat="1" ht="25.5" customHeight="1">
      <c r="B5" s="272" t="s">
        <v>0</v>
      </c>
      <c r="C5" s="51"/>
      <c r="D5" s="283" t="s">
        <v>76</v>
      </c>
      <c r="E5" s="283"/>
      <c r="F5" s="283"/>
      <c r="G5" s="51"/>
      <c r="H5" s="285" t="s">
        <v>78</v>
      </c>
      <c r="I5" s="285"/>
      <c r="J5" s="285"/>
      <c r="K5" s="285"/>
      <c r="L5" s="285"/>
      <c r="M5" s="51"/>
      <c r="N5" s="285" t="s">
        <v>79</v>
      </c>
      <c r="O5" s="285"/>
    </row>
    <row r="6" spans="2:15" s="16" customFormat="1" ht="72" customHeight="1" thickBot="1">
      <c r="B6" s="273"/>
      <c r="C6" s="51"/>
      <c r="D6" s="52" t="s">
        <v>75</v>
      </c>
      <c r="E6" s="53" t="s">
        <v>84</v>
      </c>
      <c r="F6" s="58" t="s">
        <v>77</v>
      </c>
      <c r="G6" s="51"/>
      <c r="H6" s="165" t="s">
        <v>92</v>
      </c>
      <c r="I6" s="165" t="s">
        <v>91</v>
      </c>
      <c r="J6" s="58" t="s">
        <v>90</v>
      </c>
      <c r="K6" s="165" t="s">
        <v>93</v>
      </c>
      <c r="L6" s="165" t="s">
        <v>5</v>
      </c>
      <c r="M6" s="51"/>
      <c r="N6" s="165" t="s">
        <v>1</v>
      </c>
      <c r="O6" s="165" t="s">
        <v>6</v>
      </c>
    </row>
    <row r="7" spans="2:15" s="16" customFormat="1" ht="15.75" outlineLevel="1">
      <c r="B7" s="15"/>
      <c r="C7" s="15"/>
      <c r="D7" s="17"/>
      <c r="E7" s="18"/>
      <c r="F7" s="59"/>
      <c r="G7" s="15"/>
      <c r="H7" s="15"/>
      <c r="I7" s="15"/>
      <c r="J7" s="59"/>
      <c r="K7" s="15"/>
      <c r="L7" s="15"/>
      <c r="M7" s="15"/>
      <c r="N7" s="15"/>
      <c r="O7" s="15"/>
    </row>
    <row r="8" spans="2:15" ht="15.75" outlineLevel="1">
      <c r="B8" s="19" t="s">
        <v>81</v>
      </c>
      <c r="C8" s="20"/>
      <c r="D8" s="20"/>
      <c r="E8" s="20"/>
      <c r="F8" s="60"/>
      <c r="G8" s="20"/>
      <c r="H8" s="20"/>
      <c r="I8" s="20"/>
      <c r="J8" s="60"/>
      <c r="K8" s="20"/>
      <c r="L8" s="20"/>
      <c r="M8" s="20"/>
      <c r="N8" s="20"/>
      <c r="O8" s="20"/>
    </row>
    <row r="9" spans="2:15" ht="15.75" outlineLevel="1">
      <c r="B9" s="34" t="s">
        <v>13</v>
      </c>
      <c r="C9" s="34"/>
      <c r="D9" s="167">
        <v>2.7190479999999999</v>
      </c>
      <c r="E9" s="167">
        <v>3.4</v>
      </c>
      <c r="F9" s="170">
        <f>SUM(D9:E9)</f>
        <v>6.1190479999999994</v>
      </c>
      <c r="G9" s="35"/>
      <c r="H9" s="168">
        <v>9158.0000000000018</v>
      </c>
      <c r="I9" s="168">
        <v>6521</v>
      </c>
      <c r="J9" s="166">
        <f t="shared" ref="J9:J15" si="0">+SUM(H9:I9)</f>
        <v>15679.000000000002</v>
      </c>
      <c r="K9" s="168">
        <v>4120.4099999999989</v>
      </c>
      <c r="L9" s="36">
        <v>8.6</v>
      </c>
      <c r="M9" s="36"/>
      <c r="N9" s="167">
        <v>1.1486942682715626</v>
      </c>
      <c r="O9" s="36">
        <v>1.37</v>
      </c>
    </row>
    <row r="10" spans="2:15" ht="15.75" outlineLevel="1">
      <c r="B10" s="34" t="s">
        <v>15</v>
      </c>
      <c r="C10" s="34"/>
      <c r="D10" s="171">
        <v>5.2460469999999999</v>
      </c>
      <c r="E10" s="171">
        <v>1.5</v>
      </c>
      <c r="F10" s="172">
        <f t="shared" ref="F10:F16" si="1">SUM(D10:E10)</f>
        <v>6.7460469999999999</v>
      </c>
      <c r="G10" s="37"/>
      <c r="H10" s="168">
        <v>9539</v>
      </c>
      <c r="I10" s="168">
        <v>4657</v>
      </c>
      <c r="J10" s="166">
        <f t="shared" si="0"/>
        <v>14196</v>
      </c>
      <c r="K10" s="168">
        <v>6370.2449999999999</v>
      </c>
      <c r="L10" s="36">
        <v>24.7</v>
      </c>
      <c r="M10" s="36"/>
      <c r="N10" s="167">
        <v>1.2387362823424137</v>
      </c>
      <c r="O10" s="36">
        <v>1.74</v>
      </c>
    </row>
    <row r="11" spans="2:15" ht="15.75" outlineLevel="1">
      <c r="B11" s="38" t="s">
        <v>25</v>
      </c>
      <c r="C11" s="38"/>
      <c r="D11" s="286">
        <v>5.2</v>
      </c>
      <c r="E11" s="286">
        <v>7.6</v>
      </c>
      <c r="F11" s="287">
        <f t="shared" si="1"/>
        <v>12.8</v>
      </c>
      <c r="G11" s="37"/>
      <c r="H11" s="64">
        <v>12765</v>
      </c>
      <c r="I11" s="168">
        <v>8804</v>
      </c>
      <c r="J11" s="166">
        <f t="shared" si="0"/>
        <v>21569</v>
      </c>
      <c r="K11" s="168">
        <v>5401.9</v>
      </c>
      <c r="L11" s="36">
        <v>1.71</v>
      </c>
      <c r="M11" s="36"/>
      <c r="N11" s="167">
        <v>1.5813607281101116</v>
      </c>
      <c r="O11" s="36">
        <v>2.02</v>
      </c>
    </row>
    <row r="12" spans="2:15" ht="15.75" outlineLevel="1">
      <c r="B12" s="34" t="s">
        <v>14</v>
      </c>
      <c r="C12" s="34"/>
      <c r="D12" s="286"/>
      <c r="E12" s="286"/>
      <c r="F12" s="287">
        <f t="shared" si="1"/>
        <v>0</v>
      </c>
      <c r="G12" s="37"/>
      <c r="H12" s="168">
        <v>2074</v>
      </c>
      <c r="I12" s="168">
        <v>586</v>
      </c>
      <c r="J12" s="166">
        <f t="shared" si="0"/>
        <v>2660</v>
      </c>
      <c r="K12" s="168">
        <v>865.2</v>
      </c>
      <c r="L12" s="39">
        <v>2.94</v>
      </c>
      <c r="M12" s="39"/>
      <c r="N12" s="167">
        <v>0.59813148788927339</v>
      </c>
      <c r="O12" s="36">
        <v>1.34</v>
      </c>
    </row>
    <row r="13" spans="2:15" ht="15.75" outlineLevel="1">
      <c r="B13" s="34" t="s">
        <v>16</v>
      </c>
      <c r="C13" s="34"/>
      <c r="D13" s="286"/>
      <c r="E13" s="286"/>
      <c r="F13" s="287">
        <f t="shared" si="1"/>
        <v>0</v>
      </c>
      <c r="G13" s="37"/>
      <c r="H13" s="168">
        <v>8498</v>
      </c>
      <c r="I13" s="168">
        <v>5703</v>
      </c>
      <c r="J13" s="166">
        <f t="shared" si="0"/>
        <v>14201</v>
      </c>
      <c r="K13" s="168">
        <v>5741.0849999999991</v>
      </c>
      <c r="L13" s="36">
        <v>10.37</v>
      </c>
      <c r="M13" s="36"/>
      <c r="N13" s="167">
        <v>0.95351351351351343</v>
      </c>
      <c r="O13" s="36">
        <v>1.68</v>
      </c>
    </row>
    <row r="14" spans="2:15" ht="15.75" outlineLevel="1">
      <c r="B14" s="34" t="s">
        <v>17</v>
      </c>
      <c r="C14" s="34"/>
      <c r="D14" s="167">
        <v>6.14</v>
      </c>
      <c r="E14" s="167">
        <v>3.4</v>
      </c>
      <c r="F14" s="170">
        <f t="shared" si="1"/>
        <v>9.5399999999999991</v>
      </c>
      <c r="G14" s="35"/>
      <c r="H14" s="168">
        <v>12839</v>
      </c>
      <c r="I14" s="168">
        <v>4467</v>
      </c>
      <c r="J14" s="166">
        <f t="shared" si="0"/>
        <v>17306</v>
      </c>
      <c r="K14" s="168">
        <v>7636.8300000000008</v>
      </c>
      <c r="L14" s="40">
        <v>41.12</v>
      </c>
      <c r="M14" s="40"/>
      <c r="N14" s="167">
        <v>1.8539918438167855</v>
      </c>
      <c r="O14" s="167">
        <v>3.27</v>
      </c>
    </row>
    <row r="15" spans="2:15" ht="15.75" outlineLevel="1">
      <c r="B15" s="34" t="s">
        <v>7</v>
      </c>
      <c r="C15" s="34"/>
      <c r="D15" s="281">
        <v>5.3</v>
      </c>
      <c r="E15" s="281">
        <v>1.87</v>
      </c>
      <c r="F15" s="282">
        <f t="shared" si="1"/>
        <v>7.17</v>
      </c>
      <c r="G15" s="35"/>
      <c r="H15" s="279">
        <v>7900</v>
      </c>
      <c r="I15" s="279"/>
      <c r="J15" s="278">
        <f t="shared" si="0"/>
        <v>7900</v>
      </c>
      <c r="K15" s="279"/>
      <c r="L15" s="280"/>
      <c r="M15" s="169"/>
      <c r="N15" s="281">
        <v>0.60398108858307853</v>
      </c>
      <c r="O15" s="281">
        <v>5.43</v>
      </c>
    </row>
    <row r="16" spans="2:15" ht="15.75" outlineLevel="1">
      <c r="B16" s="34" t="s">
        <v>8</v>
      </c>
      <c r="C16" s="34"/>
      <c r="D16" s="281"/>
      <c r="E16" s="281"/>
      <c r="F16" s="282">
        <f t="shared" si="1"/>
        <v>0</v>
      </c>
      <c r="G16" s="35"/>
      <c r="H16" s="279"/>
      <c r="I16" s="279"/>
      <c r="J16" s="278"/>
      <c r="K16" s="279"/>
      <c r="L16" s="280"/>
      <c r="M16" s="169"/>
      <c r="N16" s="281"/>
      <c r="O16" s="281"/>
    </row>
    <row r="17" spans="2:15" ht="15.75" outlineLevel="1">
      <c r="B17" s="41" t="s">
        <v>80</v>
      </c>
      <c r="C17" s="41"/>
      <c r="D17" s="173">
        <f>SUM(D9:D16)</f>
        <v>24.605095000000002</v>
      </c>
      <c r="E17" s="173">
        <f t="shared" ref="E17:O17" si="2">SUM(E9:E16)</f>
        <v>17.77</v>
      </c>
      <c r="F17" s="174">
        <f t="shared" si="2"/>
        <v>42.375095000000002</v>
      </c>
      <c r="G17" s="43"/>
      <c r="H17" s="65">
        <f t="shared" si="2"/>
        <v>62773</v>
      </c>
      <c r="I17" s="65">
        <f t="shared" si="2"/>
        <v>30738</v>
      </c>
      <c r="J17" s="66">
        <f t="shared" si="2"/>
        <v>93511</v>
      </c>
      <c r="K17" s="65">
        <f t="shared" si="2"/>
        <v>30135.67</v>
      </c>
      <c r="L17" s="42">
        <f t="shared" si="2"/>
        <v>89.44</v>
      </c>
      <c r="M17" s="42"/>
      <c r="N17" s="42">
        <f t="shared" si="2"/>
        <v>7.9784092125267394</v>
      </c>
      <c r="O17" s="42">
        <f t="shared" si="2"/>
        <v>16.850000000000001</v>
      </c>
    </row>
    <row r="18" spans="2:15" ht="15.75" outlineLevel="1">
      <c r="B18" s="44"/>
      <c r="C18" s="44"/>
      <c r="D18" s="45"/>
      <c r="E18" s="45"/>
      <c r="F18" s="62"/>
      <c r="G18" s="46"/>
      <c r="H18" s="67"/>
      <c r="I18" s="67"/>
      <c r="J18" s="68"/>
      <c r="K18" s="67"/>
      <c r="L18" s="44"/>
      <c r="M18" s="44"/>
      <c r="N18" s="47"/>
      <c r="O18" s="44"/>
    </row>
    <row r="19" spans="2:15" ht="15.75" outlineLevel="1">
      <c r="B19" s="19" t="s">
        <v>82</v>
      </c>
      <c r="C19" s="20"/>
      <c r="D19" s="33"/>
      <c r="E19" s="33"/>
      <c r="F19" s="63"/>
      <c r="G19" s="20"/>
      <c r="H19" s="69"/>
      <c r="I19" s="69"/>
      <c r="J19" s="70"/>
      <c r="K19" s="69"/>
      <c r="L19" s="20"/>
      <c r="M19" s="20"/>
      <c r="N19" s="20"/>
      <c r="O19" s="20"/>
    </row>
    <row r="20" spans="2:15" ht="15.75" outlineLevel="1">
      <c r="B20" s="34" t="s">
        <v>26</v>
      </c>
      <c r="C20" s="34"/>
      <c r="D20" s="167">
        <v>2.2000000000000002</v>
      </c>
      <c r="E20" s="167">
        <v>3.85</v>
      </c>
      <c r="F20" s="170">
        <f t="shared" ref="F20:F25" si="3">SUM(D20:E20)</f>
        <v>6.0500000000000007</v>
      </c>
      <c r="G20" s="35"/>
      <c r="H20" s="168">
        <v>9826</v>
      </c>
      <c r="I20" s="168">
        <v>5750</v>
      </c>
      <c r="J20" s="166">
        <f>+SUM(H20:I20)</f>
        <v>15576</v>
      </c>
      <c r="K20" s="168">
        <v>4318</v>
      </c>
      <c r="L20" s="36">
        <v>28.59</v>
      </c>
      <c r="M20" s="36"/>
      <c r="N20" s="167">
        <v>1.8811848708664627</v>
      </c>
      <c r="O20" s="167">
        <v>2.58</v>
      </c>
    </row>
    <row r="21" spans="2:15" ht="15.75" outlineLevel="1">
      <c r="B21" s="34" t="s">
        <v>10</v>
      </c>
      <c r="C21" s="34"/>
      <c r="D21" s="167">
        <v>5.95</v>
      </c>
      <c r="E21" s="167">
        <v>7.25</v>
      </c>
      <c r="F21" s="170">
        <f t="shared" si="3"/>
        <v>13.2</v>
      </c>
      <c r="G21" s="35"/>
      <c r="H21" s="168">
        <v>19727</v>
      </c>
      <c r="I21" s="168">
        <v>3260</v>
      </c>
      <c r="J21" s="166">
        <f>+SUM(H21:I21)</f>
        <v>22987</v>
      </c>
      <c r="K21" s="168">
        <v>13298.5723</v>
      </c>
      <c r="L21" s="36">
        <v>64.61</v>
      </c>
      <c r="M21" s="36"/>
      <c r="N21" s="167">
        <v>2.8266067159062183</v>
      </c>
      <c r="O21" s="167">
        <v>3.66</v>
      </c>
    </row>
    <row r="22" spans="2:15" ht="15.75" outlineLevel="1">
      <c r="B22" s="34" t="s">
        <v>11</v>
      </c>
      <c r="C22" s="34"/>
      <c r="D22" s="167">
        <v>4.5010752688172042</v>
      </c>
      <c r="E22" s="167">
        <v>4.6500000000000004</v>
      </c>
      <c r="F22" s="170">
        <f t="shared" si="3"/>
        <v>9.1510752688172055</v>
      </c>
      <c r="G22" s="35"/>
      <c r="H22" s="168">
        <v>12566</v>
      </c>
      <c r="I22" s="168">
        <v>2666</v>
      </c>
      <c r="J22" s="166">
        <f>+SUM(H22:I22)</f>
        <v>15232</v>
      </c>
      <c r="K22" s="168">
        <v>7238.1759999999977</v>
      </c>
      <c r="L22" s="39">
        <v>46</v>
      </c>
      <c r="M22" s="39"/>
      <c r="N22" s="167">
        <v>1.5760517640697191</v>
      </c>
      <c r="O22" s="167">
        <v>2.33</v>
      </c>
    </row>
    <row r="23" spans="2:15" ht="15.75" outlineLevel="1">
      <c r="B23" s="34" t="s">
        <v>12</v>
      </c>
      <c r="C23" s="34"/>
      <c r="D23" s="167">
        <v>3.8107526881720428</v>
      </c>
      <c r="E23" s="167">
        <v>4.18</v>
      </c>
      <c r="F23" s="170">
        <f t="shared" si="3"/>
        <v>7.9907526881720425</v>
      </c>
      <c r="G23" s="35"/>
      <c r="H23" s="168">
        <v>13336</v>
      </c>
      <c r="I23" s="168">
        <v>3580</v>
      </c>
      <c r="J23" s="166">
        <f>+SUM(H23:I23)</f>
        <v>16916</v>
      </c>
      <c r="K23" s="168">
        <v>8134.2449999999999</v>
      </c>
      <c r="L23" s="36">
        <v>33.1</v>
      </c>
      <c r="M23" s="36"/>
      <c r="N23" s="167">
        <v>1.1116242382360271</v>
      </c>
      <c r="O23" s="167">
        <v>1.59</v>
      </c>
    </row>
    <row r="24" spans="2:15" ht="15.75" outlineLevel="1">
      <c r="B24" s="34" t="s">
        <v>3</v>
      </c>
      <c r="C24" s="34"/>
      <c r="D24" s="281">
        <v>4.7</v>
      </c>
      <c r="E24" s="281">
        <v>0.51</v>
      </c>
      <c r="F24" s="282">
        <f t="shared" si="3"/>
        <v>5.21</v>
      </c>
      <c r="G24" s="35"/>
      <c r="H24" s="279">
        <v>7450</v>
      </c>
      <c r="I24" s="279"/>
      <c r="J24" s="278">
        <f>+SUM(H24:I24)</f>
        <v>7450</v>
      </c>
      <c r="K24" s="279"/>
      <c r="L24" s="280"/>
      <c r="M24" s="169"/>
      <c r="N24" s="281">
        <v>1.4049788628690452</v>
      </c>
      <c r="O24" s="281">
        <v>4.51</v>
      </c>
    </row>
    <row r="25" spans="2:15" ht="15.75" outlineLevel="1">
      <c r="B25" s="48" t="s">
        <v>4</v>
      </c>
      <c r="C25" s="48"/>
      <c r="D25" s="281"/>
      <c r="E25" s="281"/>
      <c r="F25" s="282">
        <f t="shared" si="3"/>
        <v>0</v>
      </c>
      <c r="G25" s="35"/>
      <c r="H25" s="279"/>
      <c r="I25" s="279"/>
      <c r="J25" s="278"/>
      <c r="K25" s="279"/>
      <c r="L25" s="280"/>
      <c r="M25" s="169"/>
      <c r="N25" s="281"/>
      <c r="O25" s="281"/>
    </row>
    <row r="26" spans="2:15" ht="15.75" outlineLevel="1">
      <c r="B26" s="41" t="s">
        <v>83</v>
      </c>
      <c r="C26" s="41"/>
      <c r="D26" s="42">
        <f>SUM(D20:D25)</f>
        <v>21.161827956989246</v>
      </c>
      <c r="E26" s="42">
        <f t="shared" ref="E26:N26" si="4">SUM(E20:E25)</f>
        <v>20.440000000000001</v>
      </c>
      <c r="F26" s="61">
        <f t="shared" si="4"/>
        <v>41.601827956989247</v>
      </c>
      <c r="G26" s="43"/>
      <c r="H26" s="65">
        <f t="shared" si="4"/>
        <v>62905</v>
      </c>
      <c r="I26" s="65">
        <f t="shared" si="4"/>
        <v>15256</v>
      </c>
      <c r="J26" s="66">
        <f t="shared" si="4"/>
        <v>78161</v>
      </c>
      <c r="K26" s="65">
        <f t="shared" si="4"/>
        <v>32988.993300000002</v>
      </c>
      <c r="L26" s="42">
        <f t="shared" si="4"/>
        <v>172.29999999999998</v>
      </c>
      <c r="M26" s="42"/>
      <c r="N26" s="42">
        <f t="shared" si="4"/>
        <v>8.8004464519474723</v>
      </c>
      <c r="O26" s="42">
        <f>SUM(O20:O25)</f>
        <v>14.67</v>
      </c>
    </row>
    <row r="27" spans="2:15" ht="15.75" outlineLevel="1">
      <c r="B27" s="41"/>
      <c r="C27" s="41"/>
      <c r="D27" s="42"/>
      <c r="E27" s="42"/>
      <c r="F27" s="61"/>
      <c r="G27" s="43"/>
      <c r="H27" s="65"/>
      <c r="I27" s="65"/>
      <c r="J27" s="66"/>
      <c r="K27" s="65"/>
      <c r="L27" s="42"/>
      <c r="M27" s="42"/>
      <c r="N27" s="42"/>
      <c r="O27" s="42"/>
    </row>
    <row r="28" spans="2:15" ht="15.75" outlineLevel="1">
      <c r="B28" s="19" t="s">
        <v>84</v>
      </c>
      <c r="C28" s="20"/>
      <c r="D28" s="33"/>
      <c r="E28" s="33"/>
      <c r="F28" s="63"/>
      <c r="G28" s="20"/>
      <c r="H28" s="69"/>
      <c r="I28" s="69"/>
      <c r="J28" s="70"/>
      <c r="K28" s="69"/>
      <c r="L28" s="20"/>
      <c r="M28" s="20"/>
      <c r="N28" s="20"/>
      <c r="O28" s="20"/>
    </row>
    <row r="29" spans="2:15" ht="15.75" outlineLevel="1">
      <c r="B29" s="34" t="s">
        <v>9</v>
      </c>
      <c r="C29" s="34"/>
      <c r="D29" s="167"/>
      <c r="E29" s="167">
        <v>10.89508985</v>
      </c>
      <c r="F29" s="170">
        <f t="shared" ref="F29:F34" si="5">SUM(D29:E29)</f>
        <v>10.89508985</v>
      </c>
      <c r="G29" s="35"/>
      <c r="H29" s="168">
        <v>16350</v>
      </c>
      <c r="I29" s="168">
        <v>3163</v>
      </c>
      <c r="J29" s="166">
        <f t="shared" ref="J29:J34" si="6">+SUM(H29:I29)</f>
        <v>19513</v>
      </c>
      <c r="K29" s="168">
        <v>8300.0000000000018</v>
      </c>
      <c r="L29" s="36">
        <v>32.4</v>
      </c>
      <c r="M29" s="36"/>
      <c r="N29" s="167">
        <v>2.1800000000000002</v>
      </c>
      <c r="O29" s="36">
        <v>2.88</v>
      </c>
    </row>
    <row r="30" spans="2:15" ht="15.75" outlineLevel="1">
      <c r="B30" s="34" t="s">
        <v>23</v>
      </c>
      <c r="C30" s="34"/>
      <c r="D30" s="167"/>
      <c r="E30" s="167">
        <v>3.5</v>
      </c>
      <c r="F30" s="170">
        <f t="shared" si="5"/>
        <v>3.5</v>
      </c>
      <c r="G30" s="35"/>
      <c r="H30" s="64">
        <v>5045</v>
      </c>
      <c r="I30" s="168">
        <v>4443</v>
      </c>
      <c r="J30" s="166">
        <f t="shared" si="6"/>
        <v>9488</v>
      </c>
      <c r="K30" s="168">
        <v>2726</v>
      </c>
      <c r="L30" s="36">
        <v>1.03</v>
      </c>
      <c r="M30" s="36"/>
      <c r="N30" s="167">
        <v>0.32</v>
      </c>
      <c r="O30" s="36">
        <v>0.56000000000000005</v>
      </c>
    </row>
    <row r="31" spans="2:15" ht="15.75" outlineLevel="1">
      <c r="B31" s="34" t="s">
        <v>19</v>
      </c>
      <c r="C31" s="34"/>
      <c r="D31" s="167"/>
      <c r="E31" s="167">
        <v>3.5</v>
      </c>
      <c r="F31" s="170">
        <f t="shared" si="5"/>
        <v>3.5</v>
      </c>
      <c r="G31" s="35"/>
      <c r="H31" s="168">
        <v>7653</v>
      </c>
      <c r="I31" s="168">
        <v>4572</v>
      </c>
      <c r="J31" s="166">
        <f t="shared" si="6"/>
        <v>12225</v>
      </c>
      <c r="K31" s="168">
        <v>3361.0000000000005</v>
      </c>
      <c r="L31" s="39">
        <v>13</v>
      </c>
      <c r="M31" s="39"/>
      <c r="N31" s="167">
        <v>0.57999999999999996</v>
      </c>
      <c r="O31" s="36">
        <v>1.3</v>
      </c>
    </row>
    <row r="32" spans="2:15" ht="15.75" outlineLevel="1">
      <c r="B32" s="34" t="s">
        <v>20</v>
      </c>
      <c r="C32" s="34"/>
      <c r="D32" s="167"/>
      <c r="E32" s="167">
        <v>9.4</v>
      </c>
      <c r="F32" s="170">
        <f t="shared" si="5"/>
        <v>9.4</v>
      </c>
      <c r="G32" s="35"/>
      <c r="H32" s="168">
        <v>13502</v>
      </c>
      <c r="I32" s="168">
        <v>7700</v>
      </c>
      <c r="J32" s="166">
        <f t="shared" si="6"/>
        <v>21202</v>
      </c>
      <c r="K32" s="168">
        <v>9129</v>
      </c>
      <c r="L32" s="36">
        <v>44.4</v>
      </c>
      <c r="M32" s="36"/>
      <c r="N32" s="167">
        <v>1.46</v>
      </c>
      <c r="O32" s="36">
        <v>1.88</v>
      </c>
    </row>
    <row r="33" spans="2:15" ht="47.25" outlineLevel="1">
      <c r="B33" s="49" t="s">
        <v>30</v>
      </c>
      <c r="C33" s="49"/>
      <c r="D33" s="167"/>
      <c r="E33" s="167">
        <v>34.1</v>
      </c>
      <c r="F33" s="170">
        <f t="shared" si="5"/>
        <v>34.1</v>
      </c>
      <c r="G33" s="35"/>
      <c r="H33" s="168">
        <v>41464.823999999993</v>
      </c>
      <c r="I33" s="168">
        <v>6910.8</v>
      </c>
      <c r="J33" s="166">
        <f>+SUM(H33:I33)</f>
        <v>48375.623999999996</v>
      </c>
      <c r="K33" s="168">
        <v>34554.019999999997</v>
      </c>
      <c r="L33" s="36">
        <v>150</v>
      </c>
      <c r="M33" s="36"/>
      <c r="N33" s="167">
        <v>5.0999999999999996</v>
      </c>
      <c r="O33" s="36">
        <v>7.16</v>
      </c>
    </row>
    <row r="34" spans="2:15" ht="15.75" outlineLevel="1">
      <c r="B34" s="49" t="s">
        <v>46</v>
      </c>
      <c r="C34" s="49"/>
      <c r="D34" s="167"/>
      <c r="E34" s="167">
        <v>3.2</v>
      </c>
      <c r="F34" s="170">
        <f t="shared" si="5"/>
        <v>3.2</v>
      </c>
      <c r="G34" s="35"/>
      <c r="H34" s="168">
        <v>5452</v>
      </c>
      <c r="I34" s="168"/>
      <c r="J34" s="166">
        <f t="shared" si="6"/>
        <v>5452</v>
      </c>
      <c r="K34" s="168"/>
      <c r="L34" s="36"/>
      <c r="M34" s="36"/>
      <c r="N34" s="167">
        <v>0.7</v>
      </c>
      <c r="O34" s="36"/>
    </row>
    <row r="35" spans="2:15" ht="15.75" outlineLevel="1">
      <c r="B35" s="41" t="s">
        <v>85</v>
      </c>
      <c r="C35" s="41"/>
      <c r="D35" s="42"/>
      <c r="E35" s="42">
        <f>SUM(E29:E34)</f>
        <v>64.595089849999994</v>
      </c>
      <c r="F35" s="61">
        <f>SUM(F29:F34)</f>
        <v>64.595089849999994</v>
      </c>
      <c r="G35" s="43"/>
      <c r="H35" s="65">
        <f>SUM(H29:H34)</f>
        <v>89466.823999999993</v>
      </c>
      <c r="I35" s="65">
        <f>SUM(I29:I33)</f>
        <v>26788.799999999999</v>
      </c>
      <c r="J35" s="66">
        <f>SUM(J29:J34)</f>
        <v>116255.624</v>
      </c>
      <c r="K35" s="65">
        <f>SUM(K29:K33)</f>
        <v>58070.02</v>
      </c>
      <c r="L35" s="42">
        <f>SUM(L29:L33)</f>
        <v>240.82999999999998</v>
      </c>
      <c r="M35" s="42"/>
      <c r="N35" s="42">
        <f>SUM(N29:N34)</f>
        <v>10.34</v>
      </c>
      <c r="O35" s="42">
        <f>SUM(O29:O33)</f>
        <v>13.780000000000001</v>
      </c>
    </row>
    <row r="36" spans="2:15" ht="15.75" outlineLevel="1">
      <c r="B36" s="41"/>
      <c r="C36" s="41"/>
      <c r="D36" s="42"/>
      <c r="E36" s="42"/>
      <c r="F36" s="61"/>
      <c r="G36" s="43"/>
      <c r="H36" s="65"/>
      <c r="I36" s="65"/>
      <c r="J36" s="66"/>
      <c r="K36" s="65"/>
      <c r="L36" s="42"/>
      <c r="M36" s="42"/>
      <c r="N36" s="42"/>
      <c r="O36" s="42"/>
    </row>
    <row r="37" spans="2:15" ht="18.75" outlineLevel="1">
      <c r="B37" s="56" t="s">
        <v>48</v>
      </c>
      <c r="C37" s="56"/>
      <c r="D37" s="57">
        <f>+D35+D26+D17</f>
        <v>45.766922956989248</v>
      </c>
      <c r="E37" s="57">
        <f t="shared" ref="E37:O37" si="7">+E35+E26+E17</f>
        <v>102.80508984999999</v>
      </c>
      <c r="F37" s="57">
        <f t="shared" si="7"/>
        <v>148.57201280698922</v>
      </c>
      <c r="G37" s="57"/>
      <c r="H37" s="71">
        <f t="shared" si="7"/>
        <v>215144.82399999999</v>
      </c>
      <c r="I37" s="71">
        <f t="shared" si="7"/>
        <v>72782.8</v>
      </c>
      <c r="J37" s="71">
        <f t="shared" si="7"/>
        <v>287927.62400000001</v>
      </c>
      <c r="K37" s="71">
        <f t="shared" si="7"/>
        <v>121194.68329999999</v>
      </c>
      <c r="L37" s="57">
        <f t="shared" si="7"/>
        <v>502.57</v>
      </c>
      <c r="M37" s="57"/>
      <c r="N37" s="57">
        <f t="shared" si="7"/>
        <v>27.118855664474211</v>
      </c>
      <c r="O37" s="57">
        <f t="shared" si="7"/>
        <v>45.300000000000004</v>
      </c>
    </row>
    <row r="38" spans="2:15" ht="15.75">
      <c r="B38" s="41"/>
      <c r="C38" s="41"/>
      <c r="D38" s="42"/>
      <c r="E38" s="42"/>
      <c r="F38" s="61"/>
      <c r="G38" s="43"/>
      <c r="H38" s="65"/>
      <c r="I38" s="65"/>
      <c r="J38" s="66"/>
      <c r="K38" s="65"/>
      <c r="L38" s="42"/>
      <c r="M38" s="42"/>
      <c r="N38" s="42"/>
      <c r="O38" s="42"/>
    </row>
    <row r="39" spans="2:15" ht="15.75" outlineLevel="1">
      <c r="B39" s="19" t="s">
        <v>89</v>
      </c>
      <c r="C39" s="20"/>
      <c r="D39" s="33"/>
      <c r="E39" s="33"/>
      <c r="F39" s="63"/>
      <c r="G39" s="20"/>
      <c r="H39" s="69"/>
      <c r="I39" s="69"/>
      <c r="J39" s="70"/>
      <c r="K39" s="69"/>
      <c r="L39" s="20"/>
      <c r="M39" s="20"/>
      <c r="N39" s="20"/>
      <c r="O39" s="20"/>
    </row>
    <row r="40" spans="2:15" ht="15.75" outlineLevel="1">
      <c r="B40" s="34" t="s">
        <v>18</v>
      </c>
      <c r="C40" s="34"/>
      <c r="D40" s="167">
        <v>4.2300000000000004</v>
      </c>
      <c r="E40" s="167"/>
      <c r="F40" s="170">
        <f>SUM(D40:E40)</f>
        <v>4.2300000000000004</v>
      </c>
      <c r="G40" s="35"/>
      <c r="H40" s="168">
        <v>5474</v>
      </c>
      <c r="I40" s="168">
        <v>1036</v>
      </c>
      <c r="J40" s="166">
        <f>+SUM(H40:I40)</f>
        <v>6510</v>
      </c>
      <c r="K40" s="168">
        <v>2441</v>
      </c>
      <c r="L40" s="167">
        <v>15</v>
      </c>
      <c r="M40" s="167"/>
      <c r="N40" s="167">
        <v>1.03</v>
      </c>
      <c r="O40" s="167">
        <v>1.36</v>
      </c>
    </row>
    <row r="41" spans="2:15" ht="47.25" outlineLevel="1">
      <c r="B41" s="49" t="s">
        <v>21</v>
      </c>
      <c r="C41" s="49"/>
      <c r="D41" s="167">
        <v>16.04</v>
      </c>
      <c r="E41" s="167">
        <v>2.4500000000000028</v>
      </c>
      <c r="F41" s="170">
        <f>SUM(D41:E41)</f>
        <v>18.490000000000002</v>
      </c>
      <c r="G41" s="35"/>
      <c r="H41" s="168">
        <v>27077</v>
      </c>
      <c r="I41" s="168">
        <v>4804</v>
      </c>
      <c r="J41" s="166">
        <f>+SUM(H41:I41)</f>
        <v>31881</v>
      </c>
      <c r="K41" s="168">
        <v>13085</v>
      </c>
      <c r="L41" s="167">
        <v>72</v>
      </c>
      <c r="M41" s="167"/>
      <c r="N41" s="167">
        <v>3.79</v>
      </c>
      <c r="O41" s="167">
        <v>4.87</v>
      </c>
    </row>
    <row r="42" spans="2:15" ht="15.75" outlineLevel="1">
      <c r="B42" s="34" t="s">
        <v>22</v>
      </c>
      <c r="C42" s="34"/>
      <c r="D42" s="167">
        <v>10.78</v>
      </c>
      <c r="E42" s="167"/>
      <c r="F42" s="170">
        <f>SUM(D42:E42)</f>
        <v>10.78</v>
      </c>
      <c r="G42" s="35"/>
      <c r="H42" s="168">
        <v>15233</v>
      </c>
      <c r="I42" s="168">
        <v>5742</v>
      </c>
      <c r="J42" s="166">
        <f>+SUM(H42:I42)</f>
        <v>20975</v>
      </c>
      <c r="K42" s="168">
        <v>7890</v>
      </c>
      <c r="L42" s="167">
        <v>46.41</v>
      </c>
      <c r="M42" s="167"/>
      <c r="N42" s="167">
        <v>1.59</v>
      </c>
      <c r="O42" s="167">
        <v>1.8</v>
      </c>
    </row>
    <row r="43" spans="2:15" ht="15.75" outlineLevel="1">
      <c r="B43" s="34" t="s">
        <v>29</v>
      </c>
      <c r="C43" s="34"/>
      <c r="D43" s="167">
        <v>3.75</v>
      </c>
      <c r="E43" s="167"/>
      <c r="F43" s="170">
        <f>SUM(D43:E43)</f>
        <v>3.75</v>
      </c>
      <c r="G43" s="35"/>
      <c r="H43" s="168">
        <v>5909</v>
      </c>
      <c r="I43" s="168">
        <v>2643</v>
      </c>
      <c r="J43" s="166">
        <f>+SUM(H43:I43)</f>
        <v>8552</v>
      </c>
      <c r="K43" s="168"/>
      <c r="L43" s="167"/>
      <c r="M43" s="167"/>
      <c r="N43" s="167">
        <v>1.79</v>
      </c>
      <c r="O43" s="167">
        <f>2.42+0.8</f>
        <v>3.2199999999999998</v>
      </c>
    </row>
    <row r="44" spans="2:15" ht="15.75" outlineLevel="1">
      <c r="B44" s="41" t="s">
        <v>88</v>
      </c>
      <c r="C44" s="41"/>
      <c r="D44" s="42">
        <f>SUM(D40:D43)</f>
        <v>34.799999999999997</v>
      </c>
      <c r="E44" s="42">
        <f>SUM(E40:E43)</f>
        <v>2.4500000000000028</v>
      </c>
      <c r="F44" s="61">
        <f>+SUM(F40:F43)</f>
        <v>37.25</v>
      </c>
      <c r="G44" s="43"/>
      <c r="H44" s="65">
        <f>+SUM(H40:H43)</f>
        <v>53693</v>
      </c>
      <c r="I44" s="65">
        <f>+SUM(I40:I43)</f>
        <v>14225</v>
      </c>
      <c r="J44" s="66">
        <f>+SUM(J40:J43)</f>
        <v>67918</v>
      </c>
      <c r="K44" s="65">
        <f>SUM(K40:K43)</f>
        <v>23416</v>
      </c>
      <c r="L44" s="42">
        <f>+SUM(L40:L43)</f>
        <v>133.41</v>
      </c>
      <c r="M44" s="42"/>
      <c r="N44" s="42">
        <f>+SUM(N40:N43)</f>
        <v>8.1999999999999993</v>
      </c>
      <c r="O44" s="42">
        <f>+SUM(O40:O43)</f>
        <v>11.25</v>
      </c>
    </row>
    <row r="45" spans="2:15" ht="15.75" outlineLevel="1">
      <c r="B45" s="41"/>
      <c r="C45" s="41"/>
      <c r="D45" s="42"/>
      <c r="E45" s="42"/>
      <c r="F45" s="61"/>
      <c r="G45" s="43"/>
      <c r="H45" s="65"/>
      <c r="I45" s="65"/>
      <c r="J45" s="66"/>
      <c r="K45" s="65"/>
      <c r="L45" s="42"/>
      <c r="M45" s="42"/>
      <c r="N45" s="42"/>
      <c r="O45" s="42"/>
    </row>
    <row r="46" spans="2:15" ht="15.75" outlineLevel="1">
      <c r="B46" s="19" t="s">
        <v>84</v>
      </c>
      <c r="C46" s="20"/>
      <c r="D46" s="33"/>
      <c r="E46" s="33"/>
      <c r="F46" s="63"/>
      <c r="G46" s="20"/>
      <c r="H46" s="69"/>
      <c r="I46" s="69"/>
      <c r="J46" s="70"/>
      <c r="K46" s="69"/>
      <c r="L46" s="20"/>
      <c r="M46" s="20"/>
      <c r="N46" s="20"/>
      <c r="O46" s="20"/>
    </row>
    <row r="47" spans="2:15" ht="15.75" outlineLevel="1">
      <c r="B47" s="34" t="s">
        <v>50</v>
      </c>
      <c r="C47" s="34"/>
      <c r="D47" s="167"/>
      <c r="E47" s="167">
        <v>8.9700000000000006</v>
      </c>
      <c r="F47" s="170">
        <f>+E47</f>
        <v>8.9700000000000006</v>
      </c>
      <c r="G47" s="35"/>
      <c r="H47" s="168">
        <v>7744</v>
      </c>
      <c r="I47" s="168">
        <v>4646</v>
      </c>
      <c r="J47" s="166">
        <f>+SUM(H47:I47)</f>
        <v>12390</v>
      </c>
      <c r="K47" s="168">
        <v>6818</v>
      </c>
      <c r="L47" s="167">
        <v>57</v>
      </c>
      <c r="M47" s="167"/>
      <c r="N47" s="167">
        <v>0.96526377420445209</v>
      </c>
      <c r="O47" s="167">
        <v>1.2108333333333332</v>
      </c>
    </row>
    <row r="48" spans="2:15" ht="15.75" outlineLevel="1">
      <c r="B48" s="34" t="s">
        <v>51</v>
      </c>
      <c r="C48" s="34"/>
      <c r="D48" s="167"/>
      <c r="E48" s="167">
        <v>9.26</v>
      </c>
      <c r="F48" s="170">
        <f>+E48</f>
        <v>9.26</v>
      </c>
      <c r="G48" s="35"/>
      <c r="H48" s="168">
        <v>8018</v>
      </c>
      <c r="I48" s="168">
        <f>H48*0.4</f>
        <v>3207.2000000000003</v>
      </c>
      <c r="J48" s="166">
        <f>+SUM(H48:I48)</f>
        <v>11225.2</v>
      </c>
      <c r="K48" s="168">
        <v>7217</v>
      </c>
      <c r="L48" s="39">
        <v>60.131999999999998</v>
      </c>
      <c r="M48" s="39"/>
      <c r="N48" s="167">
        <v>1.54</v>
      </c>
      <c r="O48" s="167">
        <v>1.84</v>
      </c>
    </row>
    <row r="49" spans="2:15" ht="15.75" outlineLevel="1">
      <c r="B49" s="34" t="s">
        <v>44</v>
      </c>
      <c r="C49" s="73"/>
      <c r="D49" s="167"/>
      <c r="E49" s="167">
        <v>12.257133824647417</v>
      </c>
      <c r="F49" s="170">
        <f>+E49</f>
        <v>12.257133824647417</v>
      </c>
      <c r="G49" s="35"/>
      <c r="H49" s="168">
        <v>12322</v>
      </c>
      <c r="I49" s="168">
        <f>H49*0.4</f>
        <v>4928.8</v>
      </c>
      <c r="J49" s="166">
        <f>+SUM(H49:I49)</f>
        <v>17250.8</v>
      </c>
      <c r="K49" s="168">
        <v>11467</v>
      </c>
      <c r="L49" s="36">
        <v>75.81</v>
      </c>
      <c r="M49" s="36"/>
      <c r="N49" s="167">
        <v>1.81</v>
      </c>
      <c r="O49" s="167">
        <v>2.1800000000000002</v>
      </c>
    </row>
    <row r="50" spans="2:15" ht="15.75" outlineLevel="1">
      <c r="B50" s="34" t="s">
        <v>45</v>
      </c>
      <c r="C50" s="34"/>
      <c r="E50" s="167">
        <v>7.0071715532556125</v>
      </c>
      <c r="F50" s="170">
        <f>+E50</f>
        <v>7.0071715532556125</v>
      </c>
      <c r="G50" s="35"/>
      <c r="H50" s="168">
        <v>6436</v>
      </c>
      <c r="I50" s="168">
        <f>H50*0.4</f>
        <v>2574.4</v>
      </c>
      <c r="J50" s="166">
        <f>+SUM(H50:I50)</f>
        <v>9010.4</v>
      </c>
      <c r="K50" s="168">
        <v>3566</v>
      </c>
      <c r="L50" s="36">
        <v>45.6</v>
      </c>
      <c r="M50" s="36"/>
      <c r="N50" s="167">
        <v>1.23</v>
      </c>
      <c r="O50" s="167">
        <v>1.52</v>
      </c>
    </row>
    <row r="51" spans="2:15" ht="15.75" outlineLevel="1">
      <c r="B51" s="41" t="s">
        <v>85</v>
      </c>
      <c r="C51" s="41"/>
      <c r="D51" s="42">
        <f>SUM(D47:D50)</f>
        <v>0</v>
      </c>
      <c r="E51" s="42">
        <f>SUM(E47:E50)</f>
        <v>37.494305377903025</v>
      </c>
      <c r="F51" s="61">
        <f t="shared" ref="F51:O51" si="8">SUM(F47:F50)</f>
        <v>37.494305377903025</v>
      </c>
      <c r="G51" s="42"/>
      <c r="H51" s="65">
        <f t="shared" si="8"/>
        <v>34520</v>
      </c>
      <c r="I51" s="65">
        <f t="shared" si="8"/>
        <v>15356.4</v>
      </c>
      <c r="J51" s="66">
        <f t="shared" si="8"/>
        <v>49876.4</v>
      </c>
      <c r="K51" s="65">
        <f t="shared" si="8"/>
        <v>29068</v>
      </c>
      <c r="L51" s="42">
        <f t="shared" si="8"/>
        <v>238.542</v>
      </c>
      <c r="M51" s="42"/>
      <c r="N51" s="42">
        <f t="shared" si="8"/>
        <v>5.5452637742044519</v>
      </c>
      <c r="O51" s="42">
        <f t="shared" si="8"/>
        <v>6.7508333333333326</v>
      </c>
    </row>
    <row r="52" spans="2:15" ht="15.75" outlineLevel="1">
      <c r="B52" s="34"/>
      <c r="C52" s="34"/>
      <c r="D52" s="167"/>
      <c r="E52" s="167"/>
      <c r="F52" s="170"/>
      <c r="G52" s="35"/>
      <c r="H52" s="168"/>
      <c r="I52" s="168"/>
      <c r="J52" s="166"/>
      <c r="K52" s="168"/>
      <c r="L52" s="36"/>
      <c r="M52" s="36"/>
      <c r="N52" s="167"/>
      <c r="O52" s="167"/>
    </row>
    <row r="53" spans="2:15" ht="18.75" outlineLevel="1">
      <c r="B53" s="56" t="s">
        <v>49</v>
      </c>
      <c r="C53" s="56"/>
      <c r="D53" s="57">
        <f>+D51+D44</f>
        <v>34.799999999999997</v>
      </c>
      <c r="E53" s="57">
        <f t="shared" ref="E53:O53" si="9">+E51+E44</f>
        <v>39.944305377903028</v>
      </c>
      <c r="F53" s="57">
        <f t="shared" si="9"/>
        <v>74.744305377903032</v>
      </c>
      <c r="G53" s="57"/>
      <c r="H53" s="71">
        <f t="shared" si="9"/>
        <v>88213</v>
      </c>
      <c r="I53" s="71">
        <f t="shared" si="9"/>
        <v>29581.4</v>
      </c>
      <c r="J53" s="71">
        <f t="shared" si="9"/>
        <v>117794.4</v>
      </c>
      <c r="K53" s="71">
        <f t="shared" si="9"/>
        <v>52484</v>
      </c>
      <c r="L53" s="57">
        <f t="shared" si="9"/>
        <v>371.952</v>
      </c>
      <c r="M53" s="57"/>
      <c r="N53" s="57">
        <f t="shared" si="9"/>
        <v>13.745263774204451</v>
      </c>
      <c r="O53" s="57">
        <f t="shared" si="9"/>
        <v>18.000833333333333</v>
      </c>
    </row>
    <row r="54" spans="2:15" ht="15.75" hidden="1">
      <c r="B54" s="41"/>
      <c r="C54" s="41"/>
      <c r="D54" s="42"/>
      <c r="E54" s="42"/>
      <c r="F54" s="61"/>
      <c r="G54" s="43"/>
      <c r="H54" s="65"/>
      <c r="I54" s="65"/>
      <c r="J54" s="66"/>
      <c r="K54" s="65"/>
      <c r="L54" s="36"/>
      <c r="M54" s="36"/>
      <c r="N54" s="42"/>
      <c r="O54" s="36"/>
    </row>
    <row r="55" spans="2:15" ht="15.75">
      <c r="B55" s="19" t="s">
        <v>86</v>
      </c>
      <c r="C55" s="20"/>
      <c r="D55" s="33"/>
      <c r="E55" s="33"/>
      <c r="F55" s="63"/>
      <c r="G55" s="20"/>
      <c r="H55" s="69"/>
      <c r="I55" s="69"/>
      <c r="J55" s="70"/>
      <c r="K55" s="69"/>
      <c r="L55" s="20"/>
      <c r="M55" s="20"/>
      <c r="N55" s="20"/>
      <c r="O55" s="20"/>
    </row>
    <row r="56" spans="2:15" ht="15.75">
      <c r="B56" s="49" t="s">
        <v>24</v>
      </c>
      <c r="C56" s="49"/>
      <c r="D56" s="167">
        <v>6</v>
      </c>
      <c r="E56" s="167">
        <v>3.1500000000000004</v>
      </c>
      <c r="F56" s="170">
        <f>+E56+D56</f>
        <v>9.15</v>
      </c>
      <c r="G56" s="35"/>
      <c r="H56" s="168">
        <v>4198</v>
      </c>
      <c r="I56" s="168">
        <v>1260</v>
      </c>
      <c r="J56" s="166">
        <f t="shared" ref="J56:J69" si="10">+SUM(H56:I56)</f>
        <v>5458</v>
      </c>
      <c r="K56" s="168">
        <v>2519</v>
      </c>
      <c r="L56" s="36">
        <v>59.48</v>
      </c>
      <c r="M56" s="36"/>
      <c r="N56" s="167">
        <v>1.01</v>
      </c>
      <c r="O56" s="36">
        <v>1.95</v>
      </c>
    </row>
    <row r="57" spans="2:15" ht="15.75">
      <c r="B57" s="49" t="s">
        <v>31</v>
      </c>
      <c r="C57" s="49"/>
      <c r="D57" s="167">
        <v>6</v>
      </c>
      <c r="E57" s="167">
        <v>5.67</v>
      </c>
      <c r="F57" s="170">
        <f t="shared" ref="F57:F69" si="11">+E57+D57</f>
        <v>11.67</v>
      </c>
      <c r="G57" s="35"/>
      <c r="H57" s="168">
        <f>4581+461</f>
        <v>5042</v>
      </c>
      <c r="I57" s="168">
        <v>1374</v>
      </c>
      <c r="J57" s="166">
        <f t="shared" si="10"/>
        <v>6416</v>
      </c>
      <c r="K57" s="168">
        <f>2749+277</f>
        <v>3026</v>
      </c>
      <c r="L57" s="36">
        <f>38.77+20</f>
        <v>58.77</v>
      </c>
      <c r="M57" s="36"/>
      <c r="N57" s="167">
        <f>0.87+0.04</f>
        <v>0.91</v>
      </c>
      <c r="O57" s="36">
        <f>1.86+0.05</f>
        <v>1.9100000000000001</v>
      </c>
    </row>
    <row r="58" spans="2:15" ht="15.75">
      <c r="B58" s="34" t="s">
        <v>41</v>
      </c>
      <c r="C58" s="34"/>
      <c r="D58" s="167">
        <v>5</v>
      </c>
      <c r="E58" s="167"/>
      <c r="F58" s="170">
        <f t="shared" si="11"/>
        <v>5</v>
      </c>
      <c r="G58" s="35"/>
      <c r="H58" s="168">
        <v>2443.1999999999998</v>
      </c>
      <c r="I58" s="168">
        <f>H58*0.3</f>
        <v>732.95999999999992</v>
      </c>
      <c r="J58" s="166">
        <f t="shared" si="10"/>
        <v>3176.16</v>
      </c>
      <c r="K58" s="168">
        <f>H58*0.6</f>
        <v>1465.9199999999998</v>
      </c>
      <c r="L58" s="167">
        <v>45.849999999999994</v>
      </c>
      <c r="M58" s="167"/>
      <c r="N58" s="167">
        <v>0.83</v>
      </c>
      <c r="O58" s="167">
        <v>0.98770000000000002</v>
      </c>
    </row>
    <row r="59" spans="2:15" ht="31.5">
      <c r="B59" s="50" t="s">
        <v>42</v>
      </c>
      <c r="C59" s="50"/>
      <c r="D59" s="167">
        <v>4</v>
      </c>
      <c r="E59" s="167"/>
      <c r="F59" s="170">
        <f t="shared" si="11"/>
        <v>4</v>
      </c>
      <c r="G59" s="35"/>
      <c r="H59" s="168">
        <v>10916</v>
      </c>
      <c r="I59" s="168">
        <f>H59*0.3</f>
        <v>3274.7999999999997</v>
      </c>
      <c r="J59" s="166">
        <f t="shared" si="10"/>
        <v>14190.8</v>
      </c>
      <c r="K59" s="168">
        <f>H59*0.6</f>
        <v>6549.5999999999995</v>
      </c>
      <c r="L59" s="167">
        <v>33.6</v>
      </c>
      <c r="M59" s="167"/>
      <c r="N59" s="167">
        <v>1.67</v>
      </c>
      <c r="O59" s="167">
        <v>1.99</v>
      </c>
    </row>
    <row r="60" spans="2:15" ht="15.75">
      <c r="B60" s="38" t="s">
        <v>43</v>
      </c>
      <c r="C60" s="38"/>
      <c r="D60" s="167">
        <v>5</v>
      </c>
      <c r="E60" s="167"/>
      <c r="F60" s="170">
        <f t="shared" si="11"/>
        <v>5</v>
      </c>
      <c r="G60" s="35"/>
      <c r="H60" s="168">
        <v>7520</v>
      </c>
      <c r="I60" s="168">
        <f>H60*0.3</f>
        <v>2256</v>
      </c>
      <c r="J60" s="166">
        <f t="shared" si="10"/>
        <v>9776</v>
      </c>
      <c r="K60" s="168">
        <f>H60*0.6</f>
        <v>4512</v>
      </c>
      <c r="L60" s="167">
        <v>38.700000000000003</v>
      </c>
      <c r="M60" s="167"/>
      <c r="N60" s="167">
        <v>1.35</v>
      </c>
      <c r="O60" s="167">
        <v>1.6</v>
      </c>
    </row>
    <row r="61" spans="2:15" ht="15.75">
      <c r="B61" s="34" t="s">
        <v>32</v>
      </c>
      <c r="C61" s="34"/>
      <c r="D61" s="167">
        <v>0.33</v>
      </c>
      <c r="E61" s="167"/>
      <c r="F61" s="170">
        <f t="shared" si="11"/>
        <v>0.33</v>
      </c>
      <c r="G61" s="35"/>
      <c r="H61" s="168">
        <v>200</v>
      </c>
      <c r="I61" s="168"/>
      <c r="J61" s="166">
        <f t="shared" si="10"/>
        <v>200</v>
      </c>
      <c r="K61" s="168"/>
      <c r="L61" s="167"/>
      <c r="M61" s="167"/>
      <c r="N61" s="281">
        <v>1.68</v>
      </c>
      <c r="O61" s="167">
        <v>0.74</v>
      </c>
    </row>
    <row r="62" spans="2:15" ht="15.75">
      <c r="B62" s="34" t="s">
        <v>33</v>
      </c>
      <c r="C62" s="34"/>
      <c r="D62" s="167">
        <v>0.33</v>
      </c>
      <c r="E62" s="167"/>
      <c r="F62" s="170">
        <f t="shared" si="11"/>
        <v>0.33</v>
      </c>
      <c r="G62" s="35"/>
      <c r="H62" s="168">
        <v>225</v>
      </c>
      <c r="I62" s="168"/>
      <c r="J62" s="166">
        <f t="shared" si="10"/>
        <v>225</v>
      </c>
      <c r="K62" s="168"/>
      <c r="L62" s="167"/>
      <c r="M62" s="167"/>
      <c r="N62" s="281"/>
      <c r="O62" s="167">
        <v>0.71</v>
      </c>
    </row>
    <row r="63" spans="2:15" ht="15.75">
      <c r="B63" s="34" t="s">
        <v>34</v>
      </c>
      <c r="C63" s="34"/>
      <c r="D63" s="167">
        <v>0.51</v>
      </c>
      <c r="E63" s="167"/>
      <c r="F63" s="170">
        <f t="shared" si="11"/>
        <v>0.51</v>
      </c>
      <c r="G63" s="35"/>
      <c r="H63" s="168">
        <v>300</v>
      </c>
      <c r="I63" s="168"/>
      <c r="J63" s="166">
        <f t="shared" si="10"/>
        <v>300</v>
      </c>
      <c r="K63" s="168"/>
      <c r="L63" s="167"/>
      <c r="M63" s="167"/>
      <c r="N63" s="281"/>
      <c r="O63" s="167">
        <v>0.14000000000000001</v>
      </c>
    </row>
    <row r="64" spans="2:15" ht="15.75">
      <c r="B64" s="34" t="s">
        <v>35</v>
      </c>
      <c r="C64" s="34"/>
      <c r="D64" s="167">
        <v>0.43</v>
      </c>
      <c r="E64" s="167"/>
      <c r="F64" s="170">
        <f t="shared" si="11"/>
        <v>0.43</v>
      </c>
      <c r="G64" s="35"/>
      <c r="H64" s="168">
        <v>195</v>
      </c>
      <c r="I64" s="168"/>
      <c r="J64" s="166">
        <f t="shared" si="10"/>
        <v>195</v>
      </c>
      <c r="K64" s="168"/>
      <c r="L64" s="167"/>
      <c r="M64" s="167"/>
      <c r="N64" s="281"/>
      <c r="O64" s="167">
        <v>0.68</v>
      </c>
    </row>
    <row r="65" spans="2:15" ht="15.75">
      <c r="B65" s="34" t="s">
        <v>36</v>
      </c>
      <c r="C65" s="34"/>
      <c r="D65" s="167">
        <v>0.34</v>
      </c>
      <c r="E65" s="167"/>
      <c r="F65" s="170">
        <f t="shared" si="11"/>
        <v>0.34</v>
      </c>
      <c r="G65" s="35"/>
      <c r="H65" s="168">
        <v>180</v>
      </c>
      <c r="I65" s="168"/>
      <c r="J65" s="166">
        <f t="shared" si="10"/>
        <v>180</v>
      </c>
      <c r="K65" s="168"/>
      <c r="L65" s="167"/>
      <c r="M65" s="167"/>
      <c r="N65" s="281"/>
      <c r="O65" s="167">
        <v>0.66</v>
      </c>
    </row>
    <row r="66" spans="2:15" ht="15.75">
      <c r="B66" s="34" t="s">
        <v>37</v>
      </c>
      <c r="C66" s="34"/>
      <c r="D66" s="167">
        <v>0.18</v>
      </c>
      <c r="E66" s="167"/>
      <c r="F66" s="170">
        <f t="shared" si="11"/>
        <v>0.18</v>
      </c>
      <c r="G66" s="35"/>
      <c r="H66" s="168">
        <v>120</v>
      </c>
      <c r="I66" s="168"/>
      <c r="J66" s="166">
        <f t="shared" si="10"/>
        <v>120</v>
      </c>
      <c r="K66" s="168"/>
      <c r="L66" s="167"/>
      <c r="M66" s="167"/>
      <c r="N66" s="281"/>
      <c r="O66" s="167">
        <v>0.27</v>
      </c>
    </row>
    <row r="67" spans="2:15" ht="15.75">
      <c r="B67" s="34" t="s">
        <v>38</v>
      </c>
      <c r="C67" s="34"/>
      <c r="D67" s="167">
        <v>0.26</v>
      </c>
      <c r="E67" s="167"/>
      <c r="F67" s="170">
        <f t="shared" si="11"/>
        <v>0.26</v>
      </c>
      <c r="G67" s="35"/>
      <c r="H67" s="168">
        <v>120</v>
      </c>
      <c r="I67" s="168"/>
      <c r="J67" s="166">
        <f t="shared" si="10"/>
        <v>120</v>
      </c>
      <c r="K67" s="168"/>
      <c r="L67" s="167"/>
      <c r="M67" s="167"/>
      <c r="N67" s="281"/>
      <c r="O67" s="167">
        <v>0.15</v>
      </c>
    </row>
    <row r="68" spans="2:15" ht="15.75">
      <c r="B68" s="34" t="s">
        <v>39</v>
      </c>
      <c r="C68" s="34"/>
      <c r="D68" s="167">
        <v>0.67</v>
      </c>
      <c r="E68" s="167"/>
      <c r="F68" s="170">
        <f t="shared" si="11"/>
        <v>0.67</v>
      </c>
      <c r="G68" s="35"/>
      <c r="H68" s="168">
        <v>225</v>
      </c>
      <c r="I68" s="168"/>
      <c r="J68" s="166">
        <f t="shared" si="10"/>
        <v>225</v>
      </c>
      <c r="K68" s="168"/>
      <c r="L68" s="167"/>
      <c r="M68" s="167"/>
      <c r="N68" s="281"/>
      <c r="O68" s="167">
        <v>0.65</v>
      </c>
    </row>
    <row r="69" spans="2:15" ht="15.75">
      <c r="B69" s="34" t="s">
        <v>40</v>
      </c>
      <c r="C69" s="34"/>
      <c r="D69" s="167">
        <v>1</v>
      </c>
      <c r="E69" s="167"/>
      <c r="F69" s="170">
        <f t="shared" si="11"/>
        <v>1</v>
      </c>
      <c r="G69" s="35"/>
      <c r="H69" s="168">
        <v>255</v>
      </c>
      <c r="I69" s="168"/>
      <c r="J69" s="166">
        <f t="shared" si="10"/>
        <v>255</v>
      </c>
      <c r="K69" s="168"/>
      <c r="L69" s="167"/>
      <c r="M69" s="167"/>
      <c r="N69" s="281"/>
      <c r="O69" s="167">
        <v>0.66</v>
      </c>
    </row>
    <row r="70" spans="2:15" ht="15.75">
      <c r="B70" s="41" t="s">
        <v>87</v>
      </c>
      <c r="C70" s="20"/>
      <c r="D70" s="42">
        <f>SUM(D56:D69)</f>
        <v>30.05</v>
      </c>
      <c r="E70" s="42">
        <f>SUM(E56:E69)</f>
        <v>8.82</v>
      </c>
      <c r="F70" s="61">
        <f>SUM(F56:F69)</f>
        <v>38.869999999999997</v>
      </c>
      <c r="G70" s="43"/>
      <c r="H70" s="65">
        <f t="shared" ref="H70:O70" si="12">SUM(H56:H69)</f>
        <v>31939.200000000001</v>
      </c>
      <c r="I70" s="65">
        <f t="shared" si="12"/>
        <v>8897.76</v>
      </c>
      <c r="J70" s="66">
        <f t="shared" si="12"/>
        <v>40836.959999999999</v>
      </c>
      <c r="K70" s="65">
        <f t="shared" si="12"/>
        <v>18072.52</v>
      </c>
      <c r="L70" s="42">
        <f t="shared" si="12"/>
        <v>236.39999999999998</v>
      </c>
      <c r="M70" s="42"/>
      <c r="N70" s="42">
        <f>SUM(N56:N69)</f>
        <v>7.4499999999999993</v>
      </c>
      <c r="O70" s="42">
        <f t="shared" si="12"/>
        <v>13.097700000000003</v>
      </c>
    </row>
    <row r="71" spans="2:15" ht="15.75">
      <c r="B71" s="44"/>
      <c r="C71" s="44"/>
      <c r="D71" s="45"/>
      <c r="E71" s="45"/>
      <c r="F71" s="62"/>
      <c r="G71" s="46"/>
      <c r="H71" s="67"/>
      <c r="I71" s="67"/>
      <c r="J71" s="68"/>
      <c r="K71" s="67"/>
      <c r="L71" s="44"/>
      <c r="M71" s="44"/>
      <c r="N71" s="44"/>
      <c r="O71" s="44"/>
    </row>
    <row r="72" spans="2:15" ht="15.75">
      <c r="B72" s="19" t="s">
        <v>84</v>
      </c>
      <c r="C72" s="20"/>
      <c r="D72" s="33"/>
      <c r="E72" s="33"/>
      <c r="F72" s="63"/>
      <c r="G72" s="20"/>
      <c r="H72" s="69"/>
      <c r="I72" s="69"/>
      <c r="J72" s="70"/>
      <c r="K72" s="69"/>
      <c r="L72" s="20"/>
      <c r="M72" s="20"/>
      <c r="N72" s="20"/>
      <c r="O72" s="20"/>
    </row>
    <row r="73" spans="2:15" ht="15.75">
      <c r="B73" s="34" t="s">
        <v>53</v>
      </c>
      <c r="C73" s="34"/>
      <c r="D73" s="167"/>
      <c r="E73" s="167">
        <v>16.53</v>
      </c>
      <c r="F73" s="170">
        <f>+SUM(D73:E73)</f>
        <v>16.53</v>
      </c>
      <c r="G73" s="35"/>
      <c r="H73" s="168">
        <v>8749</v>
      </c>
      <c r="I73" s="168">
        <v>5249.4</v>
      </c>
      <c r="J73" s="166">
        <f>+SUM(H73:I73)</f>
        <v>13998.4</v>
      </c>
      <c r="K73" s="168">
        <v>6561.75</v>
      </c>
      <c r="L73" s="36">
        <v>129</v>
      </c>
      <c r="M73" s="36"/>
      <c r="N73" s="167">
        <v>0.91</v>
      </c>
      <c r="O73" s="167">
        <v>1.51</v>
      </c>
    </row>
    <row r="74" spans="2:15" ht="15.75">
      <c r="B74" s="34" t="s">
        <v>54</v>
      </c>
      <c r="C74" s="34"/>
      <c r="D74" s="167"/>
      <c r="E74" s="167">
        <v>20.010000000000002</v>
      </c>
      <c r="F74" s="170">
        <f>+SUM(D74:E74)</f>
        <v>20.010000000000002</v>
      </c>
      <c r="G74" s="35"/>
      <c r="H74" s="168">
        <v>12430</v>
      </c>
      <c r="I74" s="168">
        <v>7458</v>
      </c>
      <c r="J74" s="166">
        <f>+SUM(H74:I74)</f>
        <v>19888</v>
      </c>
      <c r="K74" s="168">
        <v>11743</v>
      </c>
      <c r="L74" s="36">
        <v>150</v>
      </c>
      <c r="M74" s="36"/>
      <c r="N74" s="167">
        <v>0.81</v>
      </c>
      <c r="O74" s="167">
        <v>1.35</v>
      </c>
    </row>
    <row r="75" spans="2:15" ht="15.75">
      <c r="B75" s="34" t="s">
        <v>52</v>
      </c>
      <c r="C75" s="34"/>
      <c r="D75" s="167"/>
      <c r="E75" s="167">
        <v>17.309999999999999</v>
      </c>
      <c r="F75" s="170">
        <f>+SUM(D75:E75)</f>
        <v>17.309999999999999</v>
      </c>
      <c r="G75" s="35"/>
      <c r="H75" s="168">
        <v>14250</v>
      </c>
      <c r="I75" s="168">
        <v>8550</v>
      </c>
      <c r="J75" s="166">
        <f>+SUM(H75:I75)</f>
        <v>22800</v>
      </c>
      <c r="K75" s="168">
        <v>10687.5</v>
      </c>
      <c r="L75" s="36">
        <v>115</v>
      </c>
      <c r="M75" s="36"/>
      <c r="N75" s="167">
        <v>1.014</v>
      </c>
      <c r="O75" s="167">
        <v>1.69</v>
      </c>
    </row>
    <row r="76" spans="2:15" ht="15.75">
      <c r="B76" s="41" t="s">
        <v>85</v>
      </c>
      <c r="C76" s="20"/>
      <c r="D76" s="42">
        <f>+SUM(D73:D75)</f>
        <v>0</v>
      </c>
      <c r="E76" s="42">
        <f t="shared" ref="E76:O76" si="13">+SUM(E73:E75)</f>
        <v>53.850000000000009</v>
      </c>
      <c r="F76" s="61">
        <f t="shared" si="13"/>
        <v>53.850000000000009</v>
      </c>
      <c r="G76" s="43"/>
      <c r="H76" s="65">
        <f t="shared" si="13"/>
        <v>35429</v>
      </c>
      <c r="I76" s="65">
        <f t="shared" si="13"/>
        <v>21257.4</v>
      </c>
      <c r="J76" s="66">
        <f t="shared" si="13"/>
        <v>56686.400000000001</v>
      </c>
      <c r="K76" s="65">
        <f t="shared" si="13"/>
        <v>28992.25</v>
      </c>
      <c r="L76" s="42">
        <f t="shared" si="13"/>
        <v>394</v>
      </c>
      <c r="M76" s="42"/>
      <c r="N76" s="42">
        <f t="shared" si="13"/>
        <v>2.734</v>
      </c>
      <c r="O76" s="42">
        <f t="shared" si="13"/>
        <v>4.5500000000000007</v>
      </c>
    </row>
    <row r="77" spans="2:15" ht="15.75">
      <c r="B77" s="41"/>
      <c r="C77" s="41"/>
      <c r="D77" s="42"/>
      <c r="E77" s="42"/>
      <c r="F77" s="61"/>
      <c r="G77" s="43"/>
      <c r="H77" s="65"/>
      <c r="I77" s="65"/>
      <c r="J77" s="66"/>
      <c r="K77" s="65"/>
      <c r="L77" s="42"/>
      <c r="M77" s="42"/>
      <c r="N77" s="42"/>
      <c r="O77" s="42"/>
    </row>
    <row r="78" spans="2:15" ht="18.75">
      <c r="B78" s="56" t="s">
        <v>55</v>
      </c>
      <c r="C78" s="56"/>
      <c r="D78" s="57">
        <f>+D76+D70</f>
        <v>30.05</v>
      </c>
      <c r="E78" s="57">
        <f t="shared" ref="E78:O78" si="14">+E76+E70</f>
        <v>62.670000000000009</v>
      </c>
      <c r="F78" s="57">
        <f t="shared" si="14"/>
        <v>92.72</v>
      </c>
      <c r="G78" s="57"/>
      <c r="H78" s="71">
        <f t="shared" si="14"/>
        <v>67368.2</v>
      </c>
      <c r="I78" s="71">
        <f t="shared" si="14"/>
        <v>30155.160000000003</v>
      </c>
      <c r="J78" s="71">
        <f>+J76+J70</f>
        <v>97523.36</v>
      </c>
      <c r="K78" s="71">
        <f t="shared" si="14"/>
        <v>47064.770000000004</v>
      </c>
      <c r="L78" s="57">
        <f t="shared" si="14"/>
        <v>630.4</v>
      </c>
      <c r="M78" s="57"/>
      <c r="N78" s="57">
        <f t="shared" si="14"/>
        <v>10.183999999999999</v>
      </c>
      <c r="O78" s="57">
        <f t="shared" si="14"/>
        <v>17.647700000000004</v>
      </c>
    </row>
    <row r="79" spans="2:15" ht="15.75">
      <c r="B79" s="41"/>
      <c r="C79" s="41"/>
      <c r="D79" s="42"/>
      <c r="E79" s="42"/>
      <c r="F79" s="42"/>
      <c r="G79" s="43"/>
      <c r="H79" s="65"/>
      <c r="I79" s="65"/>
      <c r="J79" s="65"/>
      <c r="K79" s="65"/>
      <c r="L79" s="42"/>
      <c r="M79" s="42"/>
      <c r="N79" s="42"/>
      <c r="O79" s="42"/>
    </row>
    <row r="80" spans="2:15" ht="21">
      <c r="B80" s="54" t="s">
        <v>47</v>
      </c>
      <c r="C80" s="54"/>
      <c r="D80" s="175">
        <f>+SUM(D78,D53,D37)</f>
        <v>110.61692295698924</v>
      </c>
      <c r="E80" s="175">
        <f>+SUM(E78,E53,E37)</f>
        <v>205.41939522790301</v>
      </c>
      <c r="F80" s="55">
        <f>+SUM(F78,F53,F37)</f>
        <v>316.03631818489225</v>
      </c>
      <c r="G80" s="55"/>
      <c r="H80" s="72">
        <f>+SUM(H78,H53,H37)</f>
        <v>370726.02399999998</v>
      </c>
      <c r="I80" s="72">
        <f>+SUM(I78,I53,I37)</f>
        <v>132519.36000000002</v>
      </c>
      <c r="J80" s="72">
        <f>+SUM(J78,J53,J37)</f>
        <v>503245.38400000002</v>
      </c>
      <c r="K80" s="72">
        <f>+SUM(K78,K53,K37)</f>
        <v>220743.45329999999</v>
      </c>
      <c r="L80" s="55">
        <f>+SUM(L78,L53,L37)</f>
        <v>1504.922</v>
      </c>
      <c r="M80" s="55"/>
      <c r="N80" s="55">
        <f>+SUM(N78,N53,N37)</f>
        <v>51.048119438678661</v>
      </c>
      <c r="O80" s="55">
        <f>+SUM(O78,O53,O37)</f>
        <v>80.94853333333333</v>
      </c>
    </row>
    <row r="82" spans="2:13" s="27" customFormat="1" ht="28.5" customHeight="1">
      <c r="B82" s="22"/>
      <c r="C82" s="23"/>
      <c r="D82" s="24"/>
      <c r="E82" s="25"/>
      <c r="F82" s="25"/>
      <c r="G82" s="26"/>
      <c r="M82" s="28"/>
    </row>
  </sheetData>
  <mergeCells count="28">
    <mergeCell ref="K24:K25"/>
    <mergeCell ref="L24:L25"/>
    <mergeCell ref="N24:N25"/>
    <mergeCell ref="O24:O25"/>
    <mergeCell ref="N61:N69"/>
    <mergeCell ref="K15:K16"/>
    <mergeCell ref="L15:L16"/>
    <mergeCell ref="N15:N16"/>
    <mergeCell ref="O15:O16"/>
    <mergeCell ref="D24:D25"/>
    <mergeCell ref="E24:E25"/>
    <mergeCell ref="F24:F25"/>
    <mergeCell ref="H24:H25"/>
    <mergeCell ref="I24:I25"/>
    <mergeCell ref="J24:J25"/>
    <mergeCell ref="D15:D16"/>
    <mergeCell ref="E15:E16"/>
    <mergeCell ref="F15:F16"/>
    <mergeCell ref="H15:H16"/>
    <mergeCell ref="I15:I16"/>
    <mergeCell ref="J15:J16"/>
    <mergeCell ref="B5:B6"/>
    <mergeCell ref="D5:F5"/>
    <mergeCell ref="H5:L5"/>
    <mergeCell ref="N5:O5"/>
    <mergeCell ref="D11:D13"/>
    <mergeCell ref="E11:E13"/>
    <mergeCell ref="F11:F13"/>
  </mergeCells>
  <printOptions horizontalCentered="1"/>
  <pageMargins left="0" right="0" top="0" bottom="0" header="0" footer="0"/>
  <pageSetup paperSize="9" scale="59"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16"/>
  <sheetViews>
    <sheetView topLeftCell="A16" zoomScale="85" zoomScaleNormal="85" workbookViewId="0">
      <selection activeCell="B22" sqref="B22"/>
    </sheetView>
  </sheetViews>
  <sheetFormatPr baseColWidth="10" defaultColWidth="11.42578125" defaultRowHeight="15"/>
  <cols>
    <col min="1" max="1" width="17" bestFit="1" customWidth="1"/>
  </cols>
  <sheetData>
    <row r="2" spans="1:2" ht="15.75">
      <c r="A2" t="s">
        <v>56</v>
      </c>
      <c r="B2" s="3">
        <v>90632.423999999999</v>
      </c>
    </row>
    <row r="3" spans="1:2" ht="15.75">
      <c r="A3" t="s">
        <v>57</v>
      </c>
      <c r="B3" s="2">
        <v>63663.489719999998</v>
      </c>
    </row>
    <row r="4" spans="1:2" ht="15.75">
      <c r="A4" t="s">
        <v>58</v>
      </c>
      <c r="B4" s="3">
        <v>22573.599999999999</v>
      </c>
    </row>
    <row r="10" spans="1:2" ht="15.75">
      <c r="A10" t="s">
        <v>61</v>
      </c>
      <c r="B10" s="1">
        <v>7.16</v>
      </c>
    </row>
    <row r="11" spans="1:2" ht="15.75">
      <c r="A11" t="s">
        <v>59</v>
      </c>
      <c r="B11" s="1">
        <v>3.66</v>
      </c>
    </row>
    <row r="12" spans="1:2" ht="15.75">
      <c r="A12" t="s">
        <v>60</v>
      </c>
      <c r="B12" s="2">
        <v>2.33</v>
      </c>
    </row>
    <row r="13" spans="1:2">
      <c r="A13" t="s">
        <v>63</v>
      </c>
      <c r="B13">
        <v>1.95</v>
      </c>
    </row>
    <row r="14" spans="1:2">
      <c r="A14" t="s">
        <v>65</v>
      </c>
      <c r="B14">
        <v>1.9</v>
      </c>
    </row>
    <row r="15" spans="1:2">
      <c r="A15" t="s">
        <v>64</v>
      </c>
      <c r="B15">
        <v>1.88</v>
      </c>
    </row>
    <row r="16" spans="1:2">
      <c r="A16" t="s">
        <v>62</v>
      </c>
      <c r="B16">
        <v>1.8</v>
      </c>
    </row>
  </sheetData>
  <sortState ref="A10:B15">
    <sortCondition descending="1" ref="B10"/>
  </sortState>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20"/>
  <sheetViews>
    <sheetView topLeftCell="A19" zoomScale="85" zoomScaleNormal="85" workbookViewId="0">
      <selection activeCell="E43" sqref="E43"/>
    </sheetView>
  </sheetViews>
  <sheetFormatPr baseColWidth="10" defaultColWidth="11.42578125" defaultRowHeight="15"/>
  <cols>
    <col min="1" max="1" width="17" bestFit="1" customWidth="1"/>
  </cols>
  <sheetData>
    <row r="2" spans="1:2" ht="15.75">
      <c r="A2" t="s">
        <v>56</v>
      </c>
      <c r="B2" s="3">
        <v>83479.399999999994</v>
      </c>
    </row>
    <row r="3" spans="1:2" ht="15.75">
      <c r="A3" t="s">
        <v>57</v>
      </c>
      <c r="B3" s="2">
        <v>45975.118579999995</v>
      </c>
    </row>
    <row r="4" spans="1:2" ht="15.75">
      <c r="A4" t="s">
        <v>58</v>
      </c>
      <c r="B4" s="3">
        <v>43839.199999999997</v>
      </c>
    </row>
    <row r="10" spans="1:2" ht="15.75">
      <c r="A10" t="s">
        <v>59</v>
      </c>
      <c r="B10" s="1">
        <v>3.66</v>
      </c>
    </row>
    <row r="11" spans="1:2">
      <c r="A11" t="s">
        <v>71</v>
      </c>
      <c r="B11">
        <v>2.58</v>
      </c>
    </row>
    <row r="12" spans="1:2" ht="15.75">
      <c r="A12" t="s">
        <v>60</v>
      </c>
      <c r="B12" s="2">
        <v>2.33</v>
      </c>
    </row>
    <row r="13" spans="1:2">
      <c r="A13" t="s">
        <v>69</v>
      </c>
      <c r="B13">
        <v>2.02</v>
      </c>
    </row>
    <row r="14" spans="1:2" ht="15.75">
      <c r="A14" t="s">
        <v>64</v>
      </c>
      <c r="B14" s="1">
        <v>1.88</v>
      </c>
    </row>
    <row r="15" spans="1:2">
      <c r="A15" t="s">
        <v>73</v>
      </c>
      <c r="B15">
        <v>1.74</v>
      </c>
    </row>
    <row r="16" spans="1:2">
      <c r="A16" t="s">
        <v>72</v>
      </c>
      <c r="B16">
        <v>1.68</v>
      </c>
    </row>
    <row r="17" spans="1:2">
      <c r="A17" t="s">
        <v>67</v>
      </c>
      <c r="B17">
        <v>1.37</v>
      </c>
    </row>
    <row r="18" spans="1:2">
      <c r="A18" t="s">
        <v>66</v>
      </c>
      <c r="B18">
        <v>1.36</v>
      </c>
    </row>
    <row r="19" spans="1:2">
      <c r="A19" t="s">
        <v>70</v>
      </c>
      <c r="B19">
        <v>1.34</v>
      </c>
    </row>
    <row r="20" spans="1:2">
      <c r="A20" t="s">
        <v>68</v>
      </c>
      <c r="B20">
        <v>0.56000000000000005</v>
      </c>
    </row>
  </sheetData>
  <sortState ref="A12:B20">
    <sortCondition descending="1" ref="B10"/>
  </sortState>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6"/>
  <sheetViews>
    <sheetView zoomScaleNormal="100" workbookViewId="0">
      <selection activeCell="J46" sqref="J46"/>
    </sheetView>
  </sheetViews>
  <sheetFormatPr baseColWidth="10" defaultColWidth="0" defaultRowHeight="15" zeroHeight="1"/>
  <cols>
    <col min="1" max="9" width="11.42578125" customWidth="1"/>
    <col min="10" max="10" width="0.7109375" style="269" customWidth="1"/>
    <col min="11" max="16384" width="11.42578125" hidden="1"/>
  </cols>
  <sheetData>
    <row r="1"/>
    <row r="2"/>
    <row r="3"/>
    <row r="4"/>
    <row r="5"/>
    <row r="6"/>
    <row r="7"/>
    <row r="8"/>
    <row r="9"/>
    <row r="10"/>
    <row r="11"/>
    <row r="12"/>
    <row r="13"/>
    <row r="14"/>
    <row r="15"/>
    <row r="16"/>
    <row r="17"/>
    <row r="18"/>
    <row r="19"/>
    <row r="20"/>
    <row r="21"/>
    <row r="22"/>
    <row r="23"/>
    <row r="24"/>
    <row r="25"/>
    <row r="26"/>
    <row r="27"/>
    <row r="28"/>
    <row r="29"/>
    <row r="30"/>
    <row r="31"/>
    <row r="32"/>
    <row r="33" spans="10:10"/>
    <row r="34" spans="10:10"/>
    <row r="35" spans="10:10"/>
    <row r="36" spans="10:10"/>
    <row r="37" spans="10:10"/>
    <row r="38" spans="10:10"/>
    <row r="39" spans="10:10"/>
    <row r="40" spans="10:10"/>
    <row r="41" spans="10:10"/>
    <row r="42" spans="10:10"/>
    <row r="43" spans="10:10"/>
    <row r="44" spans="10:10"/>
    <row r="45" spans="10:10"/>
    <row r="46" spans="10:10" s="268" customFormat="1" ht="3.95" customHeight="1">
      <c r="J46" s="269"/>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U83"/>
  <sheetViews>
    <sheetView showGridLines="0" zoomScale="70" zoomScaleNormal="70" workbookViewId="0">
      <pane xSplit="3" ySplit="6" topLeftCell="J7" activePane="bottomRight" state="frozen"/>
      <selection pane="topRight" activeCell="D1" sqref="D1"/>
      <selection pane="bottomLeft" activeCell="A7" sqref="A7"/>
      <selection pane="bottomRight" activeCell="B1" sqref="B1"/>
    </sheetView>
  </sheetViews>
  <sheetFormatPr baseColWidth="10" defaultColWidth="11.42578125" defaultRowHeight="15" outlineLevelRow="1"/>
  <cols>
    <col min="1" max="1" width="2" style="9" customWidth="1"/>
    <col min="2" max="2" width="45" style="9" customWidth="1"/>
    <col min="3" max="3" width="2.7109375" style="29" customWidth="1"/>
    <col min="4" max="4" width="33.7109375" style="21" hidden="1" customWidth="1"/>
    <col min="5" max="5" width="25.7109375" style="30" hidden="1" customWidth="1"/>
    <col min="6" max="6" width="21.28515625" style="30" customWidth="1"/>
    <col min="7" max="7" width="2.7109375" style="31" customWidth="1"/>
    <col min="8" max="8" width="23" style="9" customWidth="1"/>
    <col min="9" max="9" width="24.5703125" style="9" customWidth="1"/>
    <col min="10" max="10" width="20.5703125" style="9" customWidth="1"/>
    <col min="11" max="11" width="21.28515625" style="9" hidden="1" customWidth="1"/>
    <col min="12" max="12" width="18.85546875" style="9" customWidth="1"/>
    <col min="13" max="13" width="18.5703125" style="9" customWidth="1"/>
    <col min="14" max="14" width="2.7109375" style="29" customWidth="1"/>
    <col min="15" max="15" width="18.5703125" style="32" customWidth="1"/>
    <col min="16" max="16" width="18.5703125" style="9" customWidth="1"/>
    <col min="17" max="17" width="2.7109375" style="193" customWidth="1"/>
    <col min="18" max="18" width="12.42578125" style="9" customWidth="1"/>
    <col min="19" max="19" width="21.85546875" style="9" customWidth="1"/>
    <col min="20" max="16384" width="11.42578125" style="9"/>
  </cols>
  <sheetData>
    <row r="1" spans="2:21" ht="36.75" customHeight="1">
      <c r="B1" s="4" t="s">
        <v>28</v>
      </c>
      <c r="C1" s="5"/>
      <c r="D1" s="6"/>
      <c r="E1" s="7"/>
      <c r="F1" s="7"/>
      <c r="G1" s="8"/>
      <c r="H1" s="4"/>
      <c r="I1" s="4"/>
      <c r="J1" s="4"/>
      <c r="K1" s="4"/>
      <c r="L1" s="4"/>
      <c r="M1" s="4"/>
      <c r="N1" s="5"/>
      <c r="O1" s="4"/>
      <c r="P1" s="4"/>
    </row>
    <row r="2" spans="2:21" ht="26.25" customHeight="1">
      <c r="B2" s="4" t="s">
        <v>74</v>
      </c>
      <c r="C2" s="5"/>
      <c r="D2" s="6"/>
      <c r="E2" s="7"/>
      <c r="F2" s="7"/>
      <c r="G2" s="8"/>
      <c r="H2" s="4"/>
      <c r="I2" s="4"/>
      <c r="J2" s="4"/>
      <c r="K2" s="4"/>
      <c r="L2" s="4"/>
      <c r="M2" s="4"/>
      <c r="N2" s="5"/>
      <c r="O2" s="4"/>
      <c r="P2" s="4"/>
    </row>
    <row r="3" spans="2:21" ht="26.25">
      <c r="B3" s="10" t="s">
        <v>2</v>
      </c>
      <c r="C3" s="11"/>
      <c r="D3" s="12"/>
      <c r="E3" s="13"/>
      <c r="F3" s="13"/>
      <c r="G3" s="14"/>
      <c r="H3" s="10"/>
      <c r="I3" s="10"/>
      <c r="J3" s="10"/>
      <c r="K3" s="10"/>
      <c r="L3" s="10"/>
      <c r="M3" s="10"/>
      <c r="N3" s="11"/>
      <c r="O3" s="10"/>
      <c r="P3" s="10"/>
    </row>
    <row r="4" spans="2:21" ht="18" customHeight="1" thickBot="1">
      <c r="B4" s="10"/>
      <c r="C4" s="11"/>
      <c r="D4" s="12"/>
      <c r="E4" s="13"/>
      <c r="F4" s="13"/>
      <c r="G4" s="14"/>
      <c r="H4" s="10"/>
      <c r="I4" s="10"/>
      <c r="J4" s="10"/>
      <c r="K4" s="10"/>
      <c r="L4" s="10"/>
      <c r="M4" s="10"/>
      <c r="N4" s="11"/>
      <c r="O4" s="10"/>
      <c r="P4" s="10"/>
    </row>
    <row r="5" spans="2:21" s="16" customFormat="1" ht="25.5" customHeight="1">
      <c r="B5" s="272" t="s">
        <v>0</v>
      </c>
      <c r="C5" s="51"/>
      <c r="D5" s="283" t="s">
        <v>76</v>
      </c>
      <c r="E5" s="283"/>
      <c r="F5" s="283"/>
      <c r="G5" s="51"/>
      <c r="H5" s="284" t="s">
        <v>78</v>
      </c>
      <c r="I5" s="284"/>
      <c r="J5" s="284"/>
      <c r="K5" s="284"/>
      <c r="L5" s="284"/>
      <c r="M5" s="284"/>
      <c r="N5" s="51"/>
      <c r="O5" s="285" t="s">
        <v>79</v>
      </c>
      <c r="P5" s="285"/>
      <c r="Q5" s="194"/>
      <c r="R5" s="285"/>
      <c r="S5" s="285"/>
    </row>
    <row r="6" spans="2:21" s="16" customFormat="1" ht="72" customHeight="1" thickBot="1">
      <c r="B6" s="273"/>
      <c r="C6" s="51"/>
      <c r="D6" s="52" t="s">
        <v>75</v>
      </c>
      <c r="E6" s="53" t="s">
        <v>156</v>
      </c>
      <c r="F6" s="58" t="s">
        <v>77</v>
      </c>
      <c r="G6" s="51"/>
      <c r="H6" s="218" t="s">
        <v>92</v>
      </c>
      <c r="I6" s="218" t="s">
        <v>91</v>
      </c>
      <c r="J6" s="58" t="s">
        <v>90</v>
      </c>
      <c r="K6" s="218" t="s">
        <v>93</v>
      </c>
      <c r="L6" s="218" t="s">
        <v>170</v>
      </c>
      <c r="M6" s="218" t="s">
        <v>157</v>
      </c>
      <c r="N6" s="51"/>
      <c r="O6" s="218" t="s">
        <v>1</v>
      </c>
      <c r="P6" s="218" t="s">
        <v>153</v>
      </c>
      <c r="Q6" s="194"/>
      <c r="R6" s="218" t="s">
        <v>167</v>
      </c>
      <c r="S6" s="207" t="s">
        <v>158</v>
      </c>
    </row>
    <row r="7" spans="2:21" s="16" customFormat="1" ht="15.75" outlineLevel="1">
      <c r="B7" s="15"/>
      <c r="C7" s="15"/>
      <c r="D7" s="17"/>
      <c r="E7" s="18"/>
      <c r="F7" s="59"/>
      <c r="G7" s="15"/>
      <c r="H7" s="15"/>
      <c r="I7" s="15"/>
      <c r="J7" s="59"/>
      <c r="K7" s="15"/>
      <c r="L7" s="15"/>
      <c r="M7" s="15"/>
      <c r="N7" s="15"/>
      <c r="O7" s="15"/>
      <c r="P7" s="15"/>
      <c r="Q7" s="194"/>
      <c r="R7" s="210"/>
    </row>
    <row r="8" spans="2:21" ht="15.75" outlineLevel="1">
      <c r="B8" s="19" t="s">
        <v>81</v>
      </c>
      <c r="C8" s="20"/>
      <c r="D8" s="20"/>
      <c r="E8" s="20"/>
      <c r="F8" s="60"/>
      <c r="G8" s="20"/>
      <c r="H8" s="20"/>
      <c r="I8" s="20"/>
      <c r="J8" s="60"/>
      <c r="K8" s="20"/>
      <c r="L8" s="20"/>
      <c r="M8" s="20"/>
      <c r="N8" s="20"/>
      <c r="O8" s="20"/>
      <c r="P8" s="20"/>
      <c r="R8" s="188"/>
    </row>
    <row r="9" spans="2:21" ht="15.75" outlineLevel="1">
      <c r="B9" s="34" t="s">
        <v>13</v>
      </c>
      <c r="C9" s="34"/>
      <c r="D9" s="216">
        <v>2.7190479999999999</v>
      </c>
      <c r="E9" s="216">
        <v>3.4</v>
      </c>
      <c r="F9" s="217">
        <v>6.1190479999999994</v>
      </c>
      <c r="G9" s="35"/>
      <c r="H9" s="213">
        <v>2637.0000000000018</v>
      </c>
      <c r="I9" s="213">
        <v>6521</v>
      </c>
      <c r="J9" s="219">
        <v>9158.0000000000018</v>
      </c>
      <c r="K9" s="213">
        <v>4120.4099999999989</v>
      </c>
      <c r="L9" s="211">
        <v>7.6</v>
      </c>
      <c r="M9" s="212">
        <v>5</v>
      </c>
      <c r="N9" s="211"/>
      <c r="O9" s="211">
        <v>1.1486942682715626</v>
      </c>
      <c r="P9" s="211">
        <v>0.25214103028315038</v>
      </c>
      <c r="R9" s="188">
        <v>0.80064094391975771</v>
      </c>
      <c r="S9" s="189" t="s">
        <v>160</v>
      </c>
      <c r="U9" s="220"/>
    </row>
    <row r="10" spans="2:21" ht="15.75" outlineLevel="1">
      <c r="B10" s="34" t="s">
        <v>15</v>
      </c>
      <c r="C10" s="34"/>
      <c r="D10" s="214">
        <v>5.2460469999999999</v>
      </c>
      <c r="E10" s="214">
        <v>1.5</v>
      </c>
      <c r="F10" s="215">
        <v>6.7460469999999999</v>
      </c>
      <c r="G10" s="37"/>
      <c r="H10" s="213">
        <v>4882</v>
      </c>
      <c r="I10" s="213">
        <v>4657</v>
      </c>
      <c r="J10" s="219">
        <v>9539</v>
      </c>
      <c r="K10" s="213">
        <v>6370.2449999999999</v>
      </c>
      <c r="L10" s="211">
        <v>17.03</v>
      </c>
      <c r="M10" s="212">
        <v>5</v>
      </c>
      <c r="N10" s="211"/>
      <c r="O10" s="211">
        <v>1.2387362823424137</v>
      </c>
      <c r="P10" s="211">
        <v>0.27190545918620035</v>
      </c>
      <c r="R10" s="188">
        <v>0.93327924143716412</v>
      </c>
      <c r="S10" s="190" t="s">
        <v>160</v>
      </c>
    </row>
    <row r="11" spans="2:21" ht="15.75" outlineLevel="1">
      <c r="B11" s="38" t="s">
        <v>25</v>
      </c>
      <c r="C11" s="38"/>
      <c r="D11" s="286">
        <v>5.2</v>
      </c>
      <c r="E11" s="286">
        <v>7.6</v>
      </c>
      <c r="F11" s="287">
        <v>12.8</v>
      </c>
      <c r="G11" s="37"/>
      <c r="H11" s="64">
        <v>3961</v>
      </c>
      <c r="I11" s="213">
        <v>8804</v>
      </c>
      <c r="J11" s="184">
        <v>12765</v>
      </c>
      <c r="K11" s="213">
        <v>5401.9</v>
      </c>
      <c r="L11" s="211">
        <v>1.74</v>
      </c>
      <c r="M11" s="212">
        <v>12</v>
      </c>
      <c r="N11" s="211"/>
      <c r="O11" s="211">
        <v>1.5813607281101116</v>
      </c>
      <c r="P11" s="211">
        <v>0.34711231199486897</v>
      </c>
      <c r="R11" s="188">
        <v>0.33356919111244937</v>
      </c>
      <c r="S11" s="190" t="s">
        <v>162</v>
      </c>
    </row>
    <row r="12" spans="2:21" ht="15.75" outlineLevel="1">
      <c r="B12" s="34" t="s">
        <v>14</v>
      </c>
      <c r="C12" s="34"/>
      <c r="D12" s="286"/>
      <c r="E12" s="286"/>
      <c r="F12" s="287">
        <v>0</v>
      </c>
      <c r="G12" s="37"/>
      <c r="H12" s="213">
        <v>1488</v>
      </c>
      <c r="I12" s="213">
        <v>586</v>
      </c>
      <c r="J12" s="219">
        <v>2074</v>
      </c>
      <c r="K12" s="213">
        <v>865.2</v>
      </c>
      <c r="L12" s="211">
        <v>3.61</v>
      </c>
      <c r="M12" s="212">
        <v>3</v>
      </c>
      <c r="N12" s="211"/>
      <c r="O12" s="211">
        <v>0.59813148788927339</v>
      </c>
      <c r="P12" s="211">
        <v>0.13129123541995535</v>
      </c>
      <c r="R12" s="188">
        <v>0.95618701913616644</v>
      </c>
      <c r="S12" s="189" t="s">
        <v>161</v>
      </c>
    </row>
    <row r="13" spans="2:21" ht="15.75" outlineLevel="1">
      <c r="B13" s="34" t="s">
        <v>16</v>
      </c>
      <c r="C13" s="34"/>
      <c r="D13" s="286"/>
      <c r="E13" s="286"/>
      <c r="F13" s="287">
        <v>0</v>
      </c>
      <c r="G13" s="37"/>
      <c r="H13" s="213">
        <v>2795</v>
      </c>
      <c r="I13" s="213">
        <v>5703</v>
      </c>
      <c r="J13" s="219">
        <v>8498</v>
      </c>
      <c r="K13" s="213">
        <v>5741.0849999999991</v>
      </c>
      <c r="L13" s="211">
        <v>13.87</v>
      </c>
      <c r="M13" s="212">
        <v>6</v>
      </c>
      <c r="N13" s="211"/>
      <c r="O13" s="211">
        <v>0.95351351351351343</v>
      </c>
      <c r="P13" s="211">
        <v>0.20929840630959451</v>
      </c>
      <c r="R13" s="188">
        <v>0.42274205883072358</v>
      </c>
      <c r="S13" s="189" t="s">
        <v>162</v>
      </c>
    </row>
    <row r="14" spans="2:21" ht="15.75" outlineLevel="1">
      <c r="B14" s="34" t="s">
        <v>17</v>
      </c>
      <c r="C14" s="34"/>
      <c r="D14" s="216">
        <v>6.14</v>
      </c>
      <c r="E14" s="216">
        <v>3.4</v>
      </c>
      <c r="F14" s="217">
        <v>9.5399999999999991</v>
      </c>
      <c r="G14" s="35"/>
      <c r="H14" s="213">
        <v>8372</v>
      </c>
      <c r="I14" s="213">
        <v>4467</v>
      </c>
      <c r="J14" s="219">
        <v>12839</v>
      </c>
      <c r="K14" s="213">
        <v>7636.8300000000008</v>
      </c>
      <c r="L14" s="211">
        <v>42.24</v>
      </c>
      <c r="M14" s="212">
        <v>5</v>
      </c>
      <c r="N14" s="211"/>
      <c r="O14" s="211">
        <v>1.8539918438167855</v>
      </c>
      <c r="P14" s="211">
        <v>0.4069554680897981</v>
      </c>
      <c r="R14" s="188">
        <v>0.7769162033594077</v>
      </c>
      <c r="S14" s="190" t="s">
        <v>160</v>
      </c>
    </row>
    <row r="15" spans="2:21" ht="15.75" outlineLevel="1">
      <c r="B15" s="34" t="s">
        <v>7</v>
      </c>
      <c r="C15" s="34"/>
      <c r="D15" s="281">
        <v>5.3</v>
      </c>
      <c r="E15" s="281">
        <v>1.87</v>
      </c>
      <c r="F15" s="282">
        <v>7.17</v>
      </c>
      <c r="G15" s="35"/>
      <c r="H15" s="279">
        <v>7900</v>
      </c>
      <c r="I15" s="279"/>
      <c r="J15" s="278">
        <v>7900</v>
      </c>
      <c r="K15" s="279"/>
      <c r="L15" s="274"/>
      <c r="M15" s="280">
        <v>61</v>
      </c>
      <c r="N15" s="211"/>
      <c r="O15" s="274">
        <v>0.60398108858307853</v>
      </c>
      <c r="P15" s="274">
        <v>0.13257523620799824</v>
      </c>
      <c r="R15" s="275">
        <v>0.398199755958489</v>
      </c>
      <c r="S15" s="288" t="s">
        <v>160</v>
      </c>
    </row>
    <row r="16" spans="2:21" ht="15.75" outlineLevel="1">
      <c r="B16" s="34" t="s">
        <v>8</v>
      </c>
      <c r="C16" s="34"/>
      <c r="D16" s="281"/>
      <c r="E16" s="281"/>
      <c r="F16" s="282">
        <v>0</v>
      </c>
      <c r="G16" s="35"/>
      <c r="H16" s="279">
        <v>0</v>
      </c>
      <c r="I16" s="279"/>
      <c r="J16" s="278"/>
      <c r="K16" s="279"/>
      <c r="L16" s="274"/>
      <c r="M16" s="280"/>
      <c r="N16" s="211"/>
      <c r="O16" s="274"/>
      <c r="P16" s="274">
        <v>0</v>
      </c>
      <c r="R16" s="275"/>
      <c r="S16" s="277"/>
    </row>
    <row r="17" spans="2:19" ht="15.75" outlineLevel="1">
      <c r="B17" s="41" t="s">
        <v>80</v>
      </c>
      <c r="C17" s="41"/>
      <c r="D17" s="42">
        <f>SUM(D9:D16)</f>
        <v>24.605095000000002</v>
      </c>
      <c r="E17" s="42">
        <f>SUM(E9:E16)</f>
        <v>17.77</v>
      </c>
      <c r="F17" s="61">
        <f>SUM(F9:F16)</f>
        <v>42.375095000000002</v>
      </c>
      <c r="G17" s="43"/>
      <c r="H17" s="65">
        <f t="shared" ref="H17:M17" si="0">SUM(H9:H16)</f>
        <v>32035</v>
      </c>
      <c r="I17" s="65">
        <f t="shared" si="0"/>
        <v>30738</v>
      </c>
      <c r="J17" s="66">
        <f t="shared" si="0"/>
        <v>62773</v>
      </c>
      <c r="K17" s="65">
        <f t="shared" si="0"/>
        <v>30135.67</v>
      </c>
      <c r="L17" s="180">
        <f t="shared" si="0"/>
        <v>86.09</v>
      </c>
      <c r="M17" s="185">
        <f t="shared" si="0"/>
        <v>97</v>
      </c>
      <c r="N17" s="180"/>
      <c r="O17" s="180">
        <f>SUM(O9:O16)</f>
        <v>7.9784092125267394</v>
      </c>
      <c r="P17" s="180">
        <f>SUM(P9:P16)</f>
        <v>1.7512791474915659</v>
      </c>
      <c r="R17" s="188"/>
      <c r="S17" s="190"/>
    </row>
    <row r="18" spans="2:19" ht="15.75" outlineLevel="1">
      <c r="B18" s="44"/>
      <c r="C18" s="44"/>
      <c r="D18" s="45"/>
      <c r="E18" s="45"/>
      <c r="F18" s="62"/>
      <c r="G18" s="46"/>
      <c r="H18" s="67"/>
      <c r="I18" s="67"/>
      <c r="J18" s="68"/>
      <c r="K18" s="67"/>
      <c r="L18" s="181"/>
      <c r="M18" s="186"/>
      <c r="N18" s="181"/>
      <c r="O18" s="182"/>
      <c r="P18" s="181"/>
      <c r="R18" s="188"/>
      <c r="S18" s="190"/>
    </row>
    <row r="19" spans="2:19" ht="15.75" outlineLevel="1">
      <c r="B19" s="19" t="s">
        <v>82</v>
      </c>
      <c r="C19" s="20"/>
      <c r="D19" s="33"/>
      <c r="E19" s="33"/>
      <c r="F19" s="63"/>
      <c r="G19" s="20"/>
      <c r="H19" s="69"/>
      <c r="I19" s="69"/>
      <c r="J19" s="70"/>
      <c r="K19" s="69"/>
      <c r="L19" s="183"/>
      <c r="M19" s="187"/>
      <c r="N19" s="183"/>
      <c r="O19" s="183"/>
      <c r="P19" s="183"/>
      <c r="R19" s="188"/>
      <c r="S19" s="190"/>
    </row>
    <row r="20" spans="2:19" ht="15.75" outlineLevel="1">
      <c r="B20" s="34" t="s">
        <v>26</v>
      </c>
      <c r="C20" s="34"/>
      <c r="D20" s="216">
        <v>2.2000000000000002</v>
      </c>
      <c r="E20" s="216">
        <v>3.85</v>
      </c>
      <c r="F20" s="217">
        <v>6.0500000000000007</v>
      </c>
      <c r="G20" s="35"/>
      <c r="H20" s="213">
        <v>4076</v>
      </c>
      <c r="I20" s="213">
        <v>5750</v>
      </c>
      <c r="J20" s="219">
        <v>9826</v>
      </c>
      <c r="K20" s="213">
        <v>4318</v>
      </c>
      <c r="L20" s="211">
        <v>28.59</v>
      </c>
      <c r="M20" s="212">
        <v>4</v>
      </c>
      <c r="N20" s="211"/>
      <c r="O20" s="211">
        <v>1.8811848708664627</v>
      </c>
      <c r="P20" s="211">
        <v>0.41292439998595887</v>
      </c>
      <c r="R20" s="188">
        <v>0.56643673643940196</v>
      </c>
      <c r="S20" s="189" t="s">
        <v>162</v>
      </c>
    </row>
    <row r="21" spans="2:19" ht="15.75" outlineLevel="1">
      <c r="B21" s="34" t="s">
        <v>10</v>
      </c>
      <c r="C21" s="34"/>
      <c r="D21" s="216">
        <v>5.95</v>
      </c>
      <c r="E21" s="216">
        <v>7.25</v>
      </c>
      <c r="F21" s="217">
        <v>13.2</v>
      </c>
      <c r="G21" s="35"/>
      <c r="H21" s="213">
        <v>16467</v>
      </c>
      <c r="I21" s="213">
        <v>3260</v>
      </c>
      <c r="J21" s="219">
        <v>19727</v>
      </c>
      <c r="K21" s="213">
        <v>13298.5723</v>
      </c>
      <c r="L21" s="211">
        <v>64.650000000000006</v>
      </c>
      <c r="M21" s="212">
        <v>2</v>
      </c>
      <c r="N21" s="211"/>
      <c r="O21" s="211">
        <v>2.8266067159062183</v>
      </c>
      <c r="P21" s="211">
        <v>0.62044666648008018</v>
      </c>
      <c r="R21" s="188">
        <v>0.54795800484881119</v>
      </c>
      <c r="S21" s="189" t="s">
        <v>159</v>
      </c>
    </row>
    <row r="22" spans="2:19" ht="15.75" outlineLevel="1">
      <c r="B22" s="34" t="s">
        <v>11</v>
      </c>
      <c r="C22" s="34"/>
      <c r="D22" s="216">
        <v>4.5010752688172042</v>
      </c>
      <c r="E22" s="216">
        <v>4.6500000000000004</v>
      </c>
      <c r="F22" s="217">
        <v>9.1510752688172055</v>
      </c>
      <c r="G22" s="35"/>
      <c r="H22" s="213">
        <v>9900</v>
      </c>
      <c r="I22" s="213">
        <v>2666</v>
      </c>
      <c r="J22" s="219">
        <v>12566</v>
      </c>
      <c r="K22" s="213">
        <v>7238.1759999999977</v>
      </c>
      <c r="L22" s="211">
        <v>61.38</v>
      </c>
      <c r="M22" s="212">
        <v>6</v>
      </c>
      <c r="N22" s="211"/>
      <c r="O22" s="211">
        <v>1.5760517640697191</v>
      </c>
      <c r="P22" s="211">
        <v>0.34594698219402042</v>
      </c>
      <c r="R22" s="188">
        <v>0.64889368675269987</v>
      </c>
      <c r="S22" s="189" t="s">
        <v>159</v>
      </c>
    </row>
    <row r="23" spans="2:19" ht="15.75" outlineLevel="1">
      <c r="B23" s="34" t="s">
        <v>12</v>
      </c>
      <c r="C23" s="34"/>
      <c r="D23" s="216">
        <v>3.8107526881720428</v>
      </c>
      <c r="E23" s="216">
        <v>4.18</v>
      </c>
      <c r="F23" s="217">
        <v>7.9907526881720425</v>
      </c>
      <c r="G23" s="35"/>
      <c r="H23" s="213">
        <v>9756</v>
      </c>
      <c r="I23" s="213">
        <v>3580</v>
      </c>
      <c r="J23" s="219">
        <v>13336</v>
      </c>
      <c r="K23" s="213">
        <v>8134.2449999999999</v>
      </c>
      <c r="L23" s="211">
        <v>47.49</v>
      </c>
      <c r="M23" s="212">
        <v>6</v>
      </c>
      <c r="N23" s="211"/>
      <c r="O23" s="211">
        <v>1.1116242382360271</v>
      </c>
      <c r="P23" s="211">
        <v>0.24400407354543502</v>
      </c>
      <c r="R23" s="188">
        <v>0.592444563176734</v>
      </c>
      <c r="S23" s="189" t="s">
        <v>159</v>
      </c>
    </row>
    <row r="24" spans="2:19" ht="15.75" outlineLevel="1">
      <c r="B24" s="34" t="s">
        <v>3</v>
      </c>
      <c r="C24" s="34"/>
      <c r="D24" s="281">
        <v>4.7</v>
      </c>
      <c r="E24" s="281">
        <v>0.51</v>
      </c>
      <c r="F24" s="282">
        <v>5.21</v>
      </c>
      <c r="G24" s="35"/>
      <c r="H24" s="279">
        <v>7450</v>
      </c>
      <c r="I24" s="279"/>
      <c r="J24" s="278">
        <v>7450</v>
      </c>
      <c r="K24" s="279"/>
      <c r="L24" s="274"/>
      <c r="M24" s="280">
        <v>46</v>
      </c>
      <c r="N24" s="211"/>
      <c r="O24" s="274">
        <v>1.4049788628690452</v>
      </c>
      <c r="P24" s="274">
        <v>0.30839608744883301</v>
      </c>
      <c r="R24" s="275">
        <v>0.126876274495068</v>
      </c>
      <c r="S24" s="276" t="s">
        <v>159</v>
      </c>
    </row>
    <row r="25" spans="2:19" ht="15.75" outlineLevel="1">
      <c r="B25" s="48" t="s">
        <v>4</v>
      </c>
      <c r="C25" s="48"/>
      <c r="D25" s="281"/>
      <c r="E25" s="281"/>
      <c r="F25" s="282">
        <v>0</v>
      </c>
      <c r="G25" s="35"/>
      <c r="H25" s="279">
        <v>0</v>
      </c>
      <c r="I25" s="279"/>
      <c r="J25" s="278"/>
      <c r="K25" s="279"/>
      <c r="L25" s="274"/>
      <c r="M25" s="280"/>
      <c r="N25" s="211"/>
      <c r="O25" s="274"/>
      <c r="P25" s="274">
        <v>0</v>
      </c>
      <c r="R25" s="275"/>
      <c r="S25" s="277"/>
    </row>
    <row r="26" spans="2:19" ht="15.75" outlineLevel="1">
      <c r="B26" s="41" t="s">
        <v>83</v>
      </c>
      <c r="C26" s="41"/>
      <c r="D26" s="42">
        <f>SUM(D18:D25)</f>
        <v>21.161827956989246</v>
      </c>
      <c r="E26" s="42">
        <f t="shared" ref="E26:G26" si="1">SUM(E18:E25)</f>
        <v>20.440000000000001</v>
      </c>
      <c r="F26" s="61">
        <f>SUM(F20:F25)</f>
        <v>41.601827956989247</v>
      </c>
      <c r="G26" s="43">
        <f t="shared" si="1"/>
        <v>0</v>
      </c>
      <c r="H26" s="65">
        <f>SUM(H20:H25)</f>
        <v>47649</v>
      </c>
      <c r="I26" s="65">
        <f t="shared" ref="I26:M26" si="2">SUM(I20:I25)</f>
        <v>15256</v>
      </c>
      <c r="J26" s="66">
        <f t="shared" si="2"/>
        <v>62905</v>
      </c>
      <c r="K26" s="65">
        <f t="shared" si="2"/>
        <v>32988.993300000002</v>
      </c>
      <c r="L26" s="180">
        <f t="shared" si="2"/>
        <v>202.11</v>
      </c>
      <c r="M26" s="185">
        <f t="shared" si="2"/>
        <v>64</v>
      </c>
      <c r="N26" s="180"/>
      <c r="O26" s="180">
        <f t="shared" ref="O26:P26" si="3">SUM(O20:O25)</f>
        <v>8.8004464519474723</v>
      </c>
      <c r="P26" s="180">
        <f t="shared" si="3"/>
        <v>1.9317182096543275</v>
      </c>
      <c r="R26" s="188"/>
      <c r="S26" s="190"/>
    </row>
    <row r="27" spans="2:19" ht="15.75" outlineLevel="1">
      <c r="B27" s="41"/>
      <c r="C27" s="41"/>
      <c r="D27" s="42"/>
      <c r="E27" s="42"/>
      <c r="F27" s="61"/>
      <c r="G27" s="221"/>
      <c r="H27" s="222"/>
      <c r="I27" s="222"/>
      <c r="J27" s="66"/>
      <c r="K27" s="65"/>
      <c r="L27" s="180"/>
      <c r="M27" s="185"/>
      <c r="N27" s="180"/>
      <c r="O27" s="180"/>
      <c r="P27" s="180"/>
      <c r="R27" s="188"/>
      <c r="S27" s="190"/>
    </row>
    <row r="28" spans="2:19" ht="15.75" outlineLevel="1">
      <c r="B28" s="19" t="s">
        <v>171</v>
      </c>
      <c r="C28" s="20"/>
      <c r="D28" s="33"/>
      <c r="E28" s="33"/>
      <c r="F28" s="63"/>
      <c r="G28" s="223"/>
      <c r="H28" s="224"/>
      <c r="I28" s="224"/>
      <c r="J28" s="70"/>
      <c r="K28" s="224"/>
      <c r="L28" s="225"/>
      <c r="M28" s="226"/>
      <c r="N28" s="225"/>
      <c r="O28" s="183"/>
      <c r="P28" s="183"/>
      <c r="R28" s="188"/>
      <c r="S28" s="190"/>
    </row>
    <row r="29" spans="2:19" ht="15.75" outlineLevel="1">
      <c r="B29" s="20" t="s">
        <v>9</v>
      </c>
      <c r="C29" s="34"/>
      <c r="D29" s="216"/>
      <c r="E29" s="216">
        <v>10.89508985</v>
      </c>
      <c r="F29" s="217">
        <v>10.89508985</v>
      </c>
      <c r="G29" s="227"/>
      <c r="H29" s="228">
        <v>13187</v>
      </c>
      <c r="I29" s="228">
        <v>3163</v>
      </c>
      <c r="J29" s="219">
        <v>16350</v>
      </c>
      <c r="K29" s="228">
        <v>8300.0000000000018</v>
      </c>
      <c r="L29" s="229">
        <v>35.4</v>
      </c>
      <c r="M29" s="230">
        <v>6</v>
      </c>
      <c r="N29" s="229"/>
      <c r="O29" s="211">
        <v>2.1800000000000002</v>
      </c>
      <c r="P29" s="211">
        <v>0.47851500716927142</v>
      </c>
      <c r="R29" s="188">
        <v>0.67039859267148283</v>
      </c>
      <c r="S29" s="191" t="s">
        <v>162</v>
      </c>
    </row>
    <row r="30" spans="2:19" ht="15.75" outlineLevel="1">
      <c r="B30" s="20" t="s">
        <v>23</v>
      </c>
      <c r="C30" s="34"/>
      <c r="D30" s="216"/>
      <c r="E30" s="231">
        <v>1.85</v>
      </c>
      <c r="F30" s="232">
        <v>1.85</v>
      </c>
      <c r="G30" s="233"/>
      <c r="H30" s="234">
        <f>+J30-I30</f>
        <v>506</v>
      </c>
      <c r="I30" s="234">
        <v>4421</v>
      </c>
      <c r="J30" s="235">
        <v>4927</v>
      </c>
      <c r="K30" s="234">
        <v>2726</v>
      </c>
      <c r="L30" s="236">
        <v>1.5640000000000001</v>
      </c>
      <c r="M30" s="237">
        <v>2</v>
      </c>
      <c r="N30" s="236"/>
      <c r="O30" s="238">
        <v>0.32</v>
      </c>
      <c r="P30" s="211">
        <v>7.024073499732425E-2</v>
      </c>
      <c r="R30" s="188">
        <v>1.1277777777777777E-2</v>
      </c>
      <c r="S30" s="189" t="s">
        <v>165</v>
      </c>
    </row>
    <row r="31" spans="2:19" ht="15.75" outlineLevel="1">
      <c r="B31" s="20" t="s">
        <v>19</v>
      </c>
      <c r="C31" s="34"/>
      <c r="D31" s="216"/>
      <c r="E31" s="231">
        <v>2.5099999999999998</v>
      </c>
      <c r="F31" s="232">
        <v>2.5099999999999998</v>
      </c>
      <c r="G31" s="233"/>
      <c r="H31" s="234">
        <f>+J31-I31</f>
        <v>2470</v>
      </c>
      <c r="I31" s="234">
        <v>4329</v>
      </c>
      <c r="J31" s="235">
        <v>6799</v>
      </c>
      <c r="K31" s="234">
        <v>3361.0000000000005</v>
      </c>
      <c r="L31" s="236">
        <v>3.0459999999999998</v>
      </c>
      <c r="M31" s="237">
        <v>0</v>
      </c>
      <c r="N31" s="236"/>
      <c r="O31" s="238">
        <v>0.57999999999999996</v>
      </c>
      <c r="P31" s="211">
        <v>0.12731133218265017</v>
      </c>
      <c r="R31" s="188">
        <v>2.0592068516105025E-2</v>
      </c>
      <c r="S31" s="189" t="s">
        <v>164</v>
      </c>
    </row>
    <row r="32" spans="2:19" ht="15.75" outlineLevel="1">
      <c r="B32" s="20" t="s">
        <v>20</v>
      </c>
      <c r="C32" s="34"/>
      <c r="D32" s="216"/>
      <c r="E32" s="231">
        <v>10.36</v>
      </c>
      <c r="F32" s="232">
        <v>10.36</v>
      </c>
      <c r="G32" s="233"/>
      <c r="H32" s="234">
        <f>+J32-I32</f>
        <v>4792</v>
      </c>
      <c r="I32" s="234">
        <v>9030</v>
      </c>
      <c r="J32" s="235">
        <v>13822</v>
      </c>
      <c r="K32" s="234">
        <v>9129</v>
      </c>
      <c r="L32" s="236">
        <v>59.07</v>
      </c>
      <c r="M32" s="237">
        <v>5</v>
      </c>
      <c r="N32" s="236"/>
      <c r="O32" s="238">
        <v>1.46</v>
      </c>
      <c r="P32" s="211">
        <v>0.32047335342529187</v>
      </c>
      <c r="R32" s="188">
        <v>4.6324879899908182E-2</v>
      </c>
      <c r="S32" s="189" t="s">
        <v>163</v>
      </c>
    </row>
    <row r="33" spans="2:19" ht="60" outlineLevel="1">
      <c r="B33" s="239" t="s">
        <v>172</v>
      </c>
      <c r="C33" s="49"/>
      <c r="D33" s="216"/>
      <c r="E33" s="231">
        <v>34.1</v>
      </c>
      <c r="F33" s="232">
        <v>34.1</v>
      </c>
      <c r="G33" s="227"/>
      <c r="H33" s="234">
        <f>+J33-I33</f>
        <v>32749</v>
      </c>
      <c r="I33" s="234">
        <v>18996</v>
      </c>
      <c r="J33" s="235">
        <v>51745</v>
      </c>
      <c r="K33" s="234">
        <v>34554.019999999997</v>
      </c>
      <c r="L33" s="236">
        <v>179.96</v>
      </c>
      <c r="M33" s="237">
        <v>18</v>
      </c>
      <c r="N33" s="229"/>
      <c r="O33" s="238">
        <v>5.0999999999999996</v>
      </c>
      <c r="P33" s="211">
        <v>1.1194617140198551</v>
      </c>
      <c r="R33" s="210">
        <v>2.805130554283097E-2</v>
      </c>
      <c r="S33" s="240" t="s">
        <v>173</v>
      </c>
    </row>
    <row r="34" spans="2:19" ht="15.75" outlineLevel="1">
      <c r="B34" s="49" t="s">
        <v>46</v>
      </c>
      <c r="C34" s="49"/>
      <c r="D34" s="216"/>
      <c r="E34" s="216">
        <v>3.2</v>
      </c>
      <c r="F34" s="217">
        <v>3.2</v>
      </c>
      <c r="G34" s="227"/>
      <c r="H34" s="228">
        <v>5452</v>
      </c>
      <c r="I34" s="228"/>
      <c r="J34" s="219">
        <v>5452</v>
      </c>
      <c r="K34" s="213"/>
      <c r="L34" s="211"/>
      <c r="M34" s="212"/>
      <c r="N34" s="211"/>
      <c r="O34" s="211">
        <v>0.7</v>
      </c>
      <c r="P34" s="211">
        <v>0.15365160780664677</v>
      </c>
      <c r="R34" s="188"/>
    </row>
    <row r="35" spans="2:19" ht="173.25" outlineLevel="1">
      <c r="B35" s="208" t="s">
        <v>168</v>
      </c>
      <c r="C35" s="49"/>
      <c r="D35" s="216"/>
      <c r="E35" s="216">
        <v>7.0106196231578943</v>
      </c>
      <c r="F35" s="217">
        <v>7.0106196231578943</v>
      </c>
      <c r="G35" s="35"/>
      <c r="H35" s="213">
        <v>7404</v>
      </c>
      <c r="I35" s="213">
        <v>14707</v>
      </c>
      <c r="J35" s="219">
        <v>22111</v>
      </c>
      <c r="K35" s="213">
        <v>12161</v>
      </c>
      <c r="L35" s="36">
        <v>25.59</v>
      </c>
      <c r="M35" s="212">
        <v>49</v>
      </c>
      <c r="N35" s="36"/>
      <c r="O35" s="216">
        <v>2.1916666666666669</v>
      </c>
      <c r="P35" s="179">
        <v>0.48107586729938223</v>
      </c>
      <c r="R35" s="241" t="s">
        <v>174</v>
      </c>
      <c r="S35" s="192" t="s">
        <v>166</v>
      </c>
    </row>
    <row r="36" spans="2:19" ht="15.75" outlineLevel="1">
      <c r="B36" s="41" t="s">
        <v>155</v>
      </c>
      <c r="C36" s="41"/>
      <c r="D36" s="42"/>
      <c r="E36" s="42">
        <f>SUM(E29:E35)</f>
        <v>69.925709473157895</v>
      </c>
      <c r="F36" s="61">
        <f>SUM(F29:F35)</f>
        <v>69.925709473157895</v>
      </c>
      <c r="G36" s="43"/>
      <c r="H36" s="65">
        <f t="shared" ref="H36:M36" si="4">SUM(H29:H35)</f>
        <v>66560</v>
      </c>
      <c r="I36" s="65">
        <f t="shared" si="4"/>
        <v>54646</v>
      </c>
      <c r="J36" s="66">
        <f t="shared" si="4"/>
        <v>121206</v>
      </c>
      <c r="K36" s="65">
        <f t="shared" si="4"/>
        <v>70231.01999999999</v>
      </c>
      <c r="L36" s="180">
        <f t="shared" si="4"/>
        <v>304.63</v>
      </c>
      <c r="M36" s="185">
        <f t="shared" si="4"/>
        <v>80</v>
      </c>
      <c r="N36" s="180"/>
      <c r="O36" s="180">
        <f t="shared" ref="O36" si="5">SUM(O29:O35)</f>
        <v>12.531666666666666</v>
      </c>
      <c r="P36" s="180">
        <f>SUM(P29:P35)</f>
        <v>2.7507296169004221</v>
      </c>
      <c r="R36" s="188"/>
    </row>
    <row r="37" spans="2:19" ht="15.75" outlineLevel="1">
      <c r="B37" s="41"/>
      <c r="C37" s="41"/>
      <c r="D37" s="42"/>
      <c r="E37" s="42"/>
      <c r="F37" s="61"/>
      <c r="G37" s="43"/>
      <c r="H37" s="65"/>
      <c r="I37" s="65"/>
      <c r="J37" s="66"/>
      <c r="K37" s="65"/>
      <c r="L37" s="180"/>
      <c r="M37" s="185"/>
      <c r="N37" s="180"/>
      <c r="O37" s="180"/>
      <c r="P37" s="180"/>
      <c r="R37" s="188"/>
    </row>
    <row r="38" spans="2:19" ht="18.75" outlineLevel="1">
      <c r="B38" s="196" t="s">
        <v>48</v>
      </c>
      <c r="C38" s="197"/>
      <c r="D38" s="198">
        <f>+D26+D17</f>
        <v>45.766922956989248</v>
      </c>
      <c r="E38" s="198">
        <f>+E26+E17+E36</f>
        <v>108.1357094731579</v>
      </c>
      <c r="F38" s="198">
        <f t="shared" ref="F38:P38" si="6">+F26+F17+F36</f>
        <v>153.90263243014715</v>
      </c>
      <c r="G38" s="198">
        <f t="shared" si="6"/>
        <v>0</v>
      </c>
      <c r="H38" s="199">
        <f t="shared" si="6"/>
        <v>146244</v>
      </c>
      <c r="I38" s="199">
        <f>+I26+I17+I36</f>
        <v>100640</v>
      </c>
      <c r="J38" s="199">
        <f t="shared" si="6"/>
        <v>246884</v>
      </c>
      <c r="K38" s="199">
        <f t="shared" si="6"/>
        <v>133355.68329999998</v>
      </c>
      <c r="L38" s="200">
        <f t="shared" si="6"/>
        <v>592.83000000000004</v>
      </c>
      <c r="M38" s="201">
        <f t="shared" si="6"/>
        <v>241</v>
      </c>
      <c r="N38" s="200">
        <f t="shared" si="6"/>
        <v>0</v>
      </c>
      <c r="O38" s="200">
        <f t="shared" si="6"/>
        <v>29.310522331140877</v>
      </c>
      <c r="P38" s="200">
        <f t="shared" si="6"/>
        <v>6.4337269740463157</v>
      </c>
      <c r="Q38" s="200"/>
      <c r="R38" s="200"/>
      <c r="S38" s="202"/>
    </row>
    <row r="39" spans="2:19" ht="15.75">
      <c r="B39" s="41"/>
      <c r="C39" s="41"/>
      <c r="D39" s="42"/>
      <c r="E39" s="42"/>
      <c r="F39" s="61"/>
      <c r="G39" s="43"/>
      <c r="H39" s="65"/>
      <c r="I39" s="65"/>
      <c r="J39" s="66"/>
      <c r="K39" s="65"/>
      <c r="L39" s="180"/>
      <c r="M39" s="185"/>
      <c r="N39" s="180"/>
      <c r="O39" s="180"/>
      <c r="P39" s="180"/>
      <c r="R39" s="188"/>
    </row>
    <row r="40" spans="2:19" ht="15.75" outlineLevel="1">
      <c r="B40" s="19" t="s">
        <v>89</v>
      </c>
      <c r="C40" s="20"/>
      <c r="D40" s="33"/>
      <c r="E40" s="33"/>
      <c r="F40" s="63"/>
      <c r="G40" s="20"/>
      <c r="H40" s="69"/>
      <c r="I40" s="69"/>
      <c r="J40" s="70"/>
      <c r="K40" s="69"/>
      <c r="L40" s="183"/>
      <c r="M40" s="187"/>
      <c r="N40" s="183"/>
      <c r="O40" s="183"/>
      <c r="P40" s="183"/>
      <c r="R40" s="188"/>
    </row>
    <row r="41" spans="2:19" ht="15.75" outlineLevel="1">
      <c r="B41" s="34" t="s">
        <v>18</v>
      </c>
      <c r="C41" s="34"/>
      <c r="D41" s="216">
        <v>4.2300000000000004</v>
      </c>
      <c r="E41" s="216"/>
      <c r="F41" s="217">
        <v>4.2300000000000004</v>
      </c>
      <c r="G41" s="35"/>
      <c r="H41" s="213">
        <v>4594</v>
      </c>
      <c r="I41" s="213">
        <v>1036</v>
      </c>
      <c r="J41" s="219">
        <v>5630</v>
      </c>
      <c r="K41" s="213">
        <v>2441</v>
      </c>
      <c r="L41" s="211">
        <v>6</v>
      </c>
      <c r="M41" s="212">
        <v>2</v>
      </c>
      <c r="N41" s="211"/>
      <c r="O41" s="211">
        <v>1.03</v>
      </c>
      <c r="P41" s="211">
        <v>0.22608736577263744</v>
      </c>
      <c r="R41" s="188"/>
    </row>
    <row r="42" spans="2:19" ht="31.5" outlineLevel="1">
      <c r="B42" s="49" t="s">
        <v>21</v>
      </c>
      <c r="C42" s="49"/>
      <c r="D42" s="216">
        <v>16.04</v>
      </c>
      <c r="E42" s="216">
        <v>2.4500000000000028</v>
      </c>
      <c r="F42" s="217">
        <v>18.490000000000002</v>
      </c>
      <c r="G42" s="35"/>
      <c r="H42" s="213">
        <v>22273</v>
      </c>
      <c r="I42" s="213">
        <v>4804</v>
      </c>
      <c r="J42" s="219">
        <v>27077</v>
      </c>
      <c r="K42" s="213">
        <v>13085</v>
      </c>
      <c r="L42" s="211">
        <v>12.5</v>
      </c>
      <c r="M42" s="212">
        <v>8</v>
      </c>
      <c r="N42" s="211"/>
      <c r="O42" s="211">
        <v>3.79</v>
      </c>
      <c r="P42" s="211">
        <v>0.83191370512455898</v>
      </c>
      <c r="R42" s="188"/>
    </row>
    <row r="43" spans="2:19" ht="15.75" outlineLevel="1">
      <c r="B43" s="34" t="s">
        <v>22</v>
      </c>
      <c r="C43" s="34"/>
      <c r="D43" s="216">
        <v>10.78</v>
      </c>
      <c r="E43" s="216"/>
      <c r="F43" s="217">
        <v>10.78</v>
      </c>
      <c r="G43" s="35"/>
      <c r="H43" s="213">
        <v>9491</v>
      </c>
      <c r="I43" s="213">
        <v>5742</v>
      </c>
      <c r="J43" s="219">
        <v>15233</v>
      </c>
      <c r="K43" s="213">
        <v>7890</v>
      </c>
      <c r="L43" s="211">
        <v>16.7</v>
      </c>
      <c r="M43" s="212">
        <v>4</v>
      </c>
      <c r="N43" s="211"/>
      <c r="O43" s="211">
        <v>1.59</v>
      </c>
      <c r="P43" s="211">
        <v>0.34900865201795483</v>
      </c>
      <c r="R43" s="188"/>
    </row>
    <row r="44" spans="2:19" ht="15.75" outlineLevel="1">
      <c r="B44" s="34" t="s">
        <v>29</v>
      </c>
      <c r="C44" s="34"/>
      <c r="D44" s="216">
        <v>3.75</v>
      </c>
      <c r="E44" s="216"/>
      <c r="F44" s="217">
        <v>3.75</v>
      </c>
      <c r="G44" s="35"/>
      <c r="H44" s="213">
        <v>3266</v>
      </c>
      <c r="I44" s="213">
        <v>2643</v>
      </c>
      <c r="J44" s="219">
        <v>5909</v>
      </c>
      <c r="K44" s="213"/>
      <c r="L44" s="211"/>
      <c r="M44" s="212">
        <v>21</v>
      </c>
      <c r="N44" s="211"/>
      <c r="O44" s="211">
        <v>1.79</v>
      </c>
      <c r="P44" s="211">
        <v>0.39290911139128254</v>
      </c>
      <c r="R44" s="188"/>
    </row>
    <row r="45" spans="2:19" ht="15.75" outlineLevel="1">
      <c r="B45" s="41" t="s">
        <v>88</v>
      </c>
      <c r="C45" s="41"/>
      <c r="D45" s="42">
        <f>SUM(D41:D44)</f>
        <v>34.799999999999997</v>
      </c>
      <c r="E45" s="42">
        <f>SUM(E41:E44)</f>
        <v>2.4500000000000028</v>
      </c>
      <c r="F45" s="61">
        <f>SUM(F41:F44)</f>
        <v>37.25</v>
      </c>
      <c r="G45" s="43"/>
      <c r="H45" s="65">
        <f t="shared" ref="H45:M45" si="7">SUM(H41:H44)</f>
        <v>39624</v>
      </c>
      <c r="I45" s="65">
        <f t="shared" si="7"/>
        <v>14225</v>
      </c>
      <c r="J45" s="66">
        <f t="shared" si="7"/>
        <v>53849</v>
      </c>
      <c r="K45" s="65">
        <f t="shared" si="7"/>
        <v>23416</v>
      </c>
      <c r="L45" s="180">
        <f t="shared" si="7"/>
        <v>35.200000000000003</v>
      </c>
      <c r="M45" s="185">
        <f t="shared" si="7"/>
        <v>35</v>
      </c>
      <c r="N45" s="180"/>
      <c r="O45" s="180">
        <f>SUM(O41:O44)</f>
        <v>8.1999999999999993</v>
      </c>
      <c r="P45" s="180">
        <f>SUM(P41:P44)</f>
        <v>1.7999188343064338</v>
      </c>
      <c r="R45" s="188"/>
    </row>
    <row r="46" spans="2:19" ht="15.75" outlineLevel="1">
      <c r="B46" s="41"/>
      <c r="C46" s="41"/>
      <c r="D46" s="42"/>
      <c r="E46" s="42"/>
      <c r="F46" s="61"/>
      <c r="G46" s="43"/>
      <c r="H46" s="65"/>
      <c r="I46" s="65"/>
      <c r="J46" s="66"/>
      <c r="K46" s="65"/>
      <c r="L46" s="180"/>
      <c r="M46" s="185"/>
      <c r="N46" s="180"/>
      <c r="O46" s="180"/>
      <c r="P46" s="180"/>
      <c r="R46" s="188"/>
    </row>
    <row r="47" spans="2:19" ht="15.75" outlineLevel="1">
      <c r="B47" s="19" t="s">
        <v>175</v>
      </c>
      <c r="C47" s="20"/>
      <c r="D47" s="33"/>
      <c r="E47" s="33"/>
      <c r="F47" s="63"/>
      <c r="G47" s="20"/>
      <c r="H47" s="69"/>
      <c r="I47" s="69"/>
      <c r="J47" s="70"/>
      <c r="K47" s="69"/>
      <c r="L47" s="183"/>
      <c r="M47" s="187"/>
      <c r="N47" s="183"/>
      <c r="O47" s="183"/>
      <c r="P47" s="183"/>
      <c r="R47" s="188"/>
    </row>
    <row r="48" spans="2:19" ht="15.75" outlineLevel="1">
      <c r="B48" s="49" t="s">
        <v>31</v>
      </c>
      <c r="C48" s="49"/>
      <c r="D48" s="216"/>
      <c r="E48" s="242">
        <v>12.5</v>
      </c>
      <c r="F48" s="232">
        <v>12.5</v>
      </c>
      <c r="G48" s="35"/>
      <c r="H48" s="243">
        <f>+J48-I48</f>
        <v>11351</v>
      </c>
      <c r="I48" s="243">
        <v>4255</v>
      </c>
      <c r="J48" s="235">
        <v>15606</v>
      </c>
      <c r="K48" s="213">
        <v>3026</v>
      </c>
      <c r="L48" s="244">
        <v>79.849999999999994</v>
      </c>
      <c r="M48" s="245">
        <v>3</v>
      </c>
      <c r="N48" s="211"/>
      <c r="O48" s="211">
        <v>0.91</v>
      </c>
      <c r="P48" s="211">
        <v>0.19974709014864084</v>
      </c>
      <c r="R48" s="188"/>
    </row>
    <row r="49" spans="2:19" ht="15.75" outlineLevel="1">
      <c r="B49" s="34" t="s">
        <v>41</v>
      </c>
      <c r="C49" s="34"/>
      <c r="E49" s="242">
        <v>17.57</v>
      </c>
      <c r="F49" s="232">
        <v>17.57</v>
      </c>
      <c r="G49" s="35"/>
      <c r="H49" s="243">
        <f>+J49-I49</f>
        <v>13526</v>
      </c>
      <c r="I49" s="243">
        <v>6628</v>
      </c>
      <c r="J49" s="235">
        <v>20154</v>
      </c>
      <c r="K49" s="213">
        <v>1026.1439999999998</v>
      </c>
      <c r="L49" s="244">
        <v>85.41</v>
      </c>
      <c r="M49" s="245">
        <v>2</v>
      </c>
      <c r="N49" s="211"/>
      <c r="O49" s="211">
        <v>0.83</v>
      </c>
      <c r="P49" s="211">
        <v>0.18218690639930976</v>
      </c>
      <c r="R49" s="188"/>
    </row>
    <row r="50" spans="2:19" ht="15.75" outlineLevel="1">
      <c r="B50" s="49" t="s">
        <v>24</v>
      </c>
      <c r="C50" s="49"/>
      <c r="D50" s="216"/>
      <c r="E50" s="242">
        <v>8.08</v>
      </c>
      <c r="F50" s="232">
        <v>8.08</v>
      </c>
      <c r="G50" s="35"/>
      <c r="H50" s="243">
        <f>+J50-I50</f>
        <v>6472</v>
      </c>
      <c r="I50" s="243">
        <v>4741</v>
      </c>
      <c r="J50" s="235">
        <v>11213</v>
      </c>
      <c r="K50" s="213">
        <v>2519</v>
      </c>
      <c r="L50" s="244">
        <v>40.33</v>
      </c>
      <c r="M50" s="245">
        <v>1</v>
      </c>
      <c r="N50" s="211"/>
      <c r="O50" s="211">
        <v>1.01</v>
      </c>
      <c r="P50" s="211">
        <v>0.22169731983530469</v>
      </c>
      <c r="R50" s="188"/>
    </row>
    <row r="51" spans="2:19" ht="15.75" outlineLevel="1">
      <c r="B51" s="49" t="s">
        <v>169</v>
      </c>
      <c r="C51" s="49"/>
      <c r="D51" s="216"/>
      <c r="E51" s="242">
        <v>1.18</v>
      </c>
      <c r="F51" s="232">
        <v>1.18</v>
      </c>
      <c r="G51" s="35"/>
      <c r="H51" s="243">
        <f>+J51-I51</f>
        <v>3766</v>
      </c>
      <c r="I51" s="243">
        <v>618</v>
      </c>
      <c r="J51" s="235">
        <v>4384</v>
      </c>
      <c r="K51" s="213"/>
      <c r="L51" s="244">
        <v>27.12</v>
      </c>
      <c r="M51" s="245">
        <v>2</v>
      </c>
      <c r="N51" s="211"/>
      <c r="O51" s="211"/>
      <c r="P51" s="211"/>
      <c r="R51" s="188"/>
    </row>
    <row r="52" spans="2:19" ht="15.75" outlineLevel="1">
      <c r="B52" s="41" t="s">
        <v>85</v>
      </c>
      <c r="C52" s="41"/>
      <c r="D52" s="173"/>
      <c r="E52" s="42">
        <v>39.33</v>
      </c>
      <c r="F52" s="61">
        <f>SUM(F48:F51)</f>
        <v>39.33</v>
      </c>
      <c r="G52" s="173"/>
      <c r="H52" s="222">
        <f t="shared" ref="H52:P52" si="8">SUM(H48:H51)</f>
        <v>35115</v>
      </c>
      <c r="I52" s="222">
        <f t="shared" si="8"/>
        <v>16242</v>
      </c>
      <c r="J52" s="66">
        <f t="shared" si="8"/>
        <v>51357</v>
      </c>
      <c r="K52" s="65">
        <f t="shared" si="8"/>
        <v>6571.1440000000002</v>
      </c>
      <c r="L52" s="180">
        <f t="shared" si="8"/>
        <v>232.70999999999998</v>
      </c>
      <c r="M52" s="185">
        <f t="shared" si="8"/>
        <v>8</v>
      </c>
      <c r="N52" s="180">
        <f t="shared" si="8"/>
        <v>0</v>
      </c>
      <c r="O52" s="180">
        <f t="shared" si="8"/>
        <v>2.75</v>
      </c>
      <c r="P52" s="180">
        <f t="shared" si="8"/>
        <v>0.60363131638325529</v>
      </c>
      <c r="R52" s="188"/>
    </row>
    <row r="53" spans="2:19" ht="15.75" outlineLevel="1">
      <c r="B53" s="34"/>
      <c r="C53" s="73"/>
      <c r="D53" s="216"/>
      <c r="E53" s="216"/>
      <c r="F53" s="217"/>
      <c r="G53" s="35"/>
      <c r="H53" s="213"/>
      <c r="I53" s="213"/>
      <c r="J53" s="219"/>
      <c r="K53" s="213"/>
      <c r="L53" s="211"/>
      <c r="M53" s="212"/>
      <c r="N53" s="211"/>
      <c r="O53" s="211"/>
      <c r="P53" s="211"/>
      <c r="R53" s="188"/>
    </row>
    <row r="54" spans="2:19" ht="18.75" outlineLevel="1">
      <c r="B54" s="196" t="s">
        <v>49</v>
      </c>
      <c r="C54" s="197"/>
      <c r="D54" s="198">
        <f>+D45</f>
        <v>34.799999999999997</v>
      </c>
      <c r="E54" s="198">
        <f>+E52+E45</f>
        <v>41.78</v>
      </c>
      <c r="F54" s="198">
        <f t="shared" ref="F54:P54" si="9">+F52+F45</f>
        <v>76.58</v>
      </c>
      <c r="G54" s="198">
        <f t="shared" si="9"/>
        <v>0</v>
      </c>
      <c r="H54" s="199">
        <f t="shared" si="9"/>
        <v>74739</v>
      </c>
      <c r="I54" s="199">
        <f t="shared" si="9"/>
        <v>30467</v>
      </c>
      <c r="J54" s="199">
        <f t="shared" si="9"/>
        <v>105206</v>
      </c>
      <c r="K54" s="199">
        <f t="shared" si="9"/>
        <v>29987.144</v>
      </c>
      <c r="L54" s="200">
        <f t="shared" si="9"/>
        <v>267.90999999999997</v>
      </c>
      <c r="M54" s="201">
        <f t="shared" si="9"/>
        <v>43</v>
      </c>
      <c r="N54" s="200">
        <f t="shared" si="9"/>
        <v>0</v>
      </c>
      <c r="O54" s="200">
        <f t="shared" si="9"/>
        <v>10.95</v>
      </c>
      <c r="P54" s="200">
        <f t="shared" si="9"/>
        <v>2.4035501506896892</v>
      </c>
      <c r="Q54" s="205"/>
      <c r="R54" s="205"/>
      <c r="S54" s="206"/>
    </row>
    <row r="55" spans="2:19" ht="15.75">
      <c r="B55" s="41"/>
      <c r="C55" s="41"/>
      <c r="D55" s="42"/>
      <c r="E55" s="42"/>
      <c r="F55" s="61"/>
      <c r="G55" s="43"/>
      <c r="H55" s="65"/>
      <c r="I55" s="65"/>
      <c r="J55" s="66"/>
      <c r="K55" s="65"/>
      <c r="L55" s="211"/>
      <c r="M55" s="212"/>
      <c r="N55" s="211"/>
      <c r="O55" s="180"/>
      <c r="P55" s="211"/>
      <c r="R55" s="188"/>
    </row>
    <row r="56" spans="2:19" ht="15.75">
      <c r="B56" s="19" t="s">
        <v>86</v>
      </c>
      <c r="C56" s="20"/>
      <c r="D56" s="33"/>
      <c r="E56" s="33"/>
      <c r="F56" s="63"/>
      <c r="G56" s="20"/>
      <c r="H56" s="69"/>
      <c r="I56" s="69"/>
      <c r="J56" s="70"/>
      <c r="K56" s="69"/>
      <c r="L56" s="183"/>
      <c r="M56" s="187"/>
      <c r="N56" s="183"/>
      <c r="O56" s="183"/>
      <c r="P56" s="183"/>
      <c r="R56" s="188"/>
    </row>
    <row r="57" spans="2:19" ht="15.75">
      <c r="B57" s="50" t="s">
        <v>42</v>
      </c>
      <c r="C57" s="50"/>
      <c r="D57" s="216">
        <v>4</v>
      </c>
      <c r="E57" s="216"/>
      <c r="F57" s="217">
        <v>4</v>
      </c>
      <c r="G57" s="35"/>
      <c r="H57" s="213">
        <v>7641.2000000000007</v>
      </c>
      <c r="I57" s="213">
        <v>3274.7999999999997</v>
      </c>
      <c r="J57" s="219">
        <v>10916</v>
      </c>
      <c r="K57" s="213">
        <v>4584.72</v>
      </c>
      <c r="L57" s="211">
        <v>33.6</v>
      </c>
      <c r="M57" s="212">
        <v>8</v>
      </c>
      <c r="N57" s="211"/>
      <c r="O57" s="211">
        <v>1.67</v>
      </c>
      <c r="P57" s="211">
        <v>0.36656883576728588</v>
      </c>
      <c r="R57" s="188"/>
    </row>
    <row r="58" spans="2:19" ht="15.75">
      <c r="B58" s="38" t="s">
        <v>43</v>
      </c>
      <c r="C58" s="38"/>
      <c r="D58" s="216">
        <v>5</v>
      </c>
      <c r="E58" s="216"/>
      <c r="F58" s="217">
        <v>5</v>
      </c>
      <c r="G58" s="35"/>
      <c r="H58" s="213">
        <v>5264</v>
      </c>
      <c r="I58" s="213">
        <v>2256</v>
      </c>
      <c r="J58" s="219">
        <v>7520</v>
      </c>
      <c r="K58" s="213">
        <v>3158.4</v>
      </c>
      <c r="L58" s="211">
        <v>38.700000000000003</v>
      </c>
      <c r="M58" s="212">
        <v>24</v>
      </c>
      <c r="N58" s="211"/>
      <c r="O58" s="211">
        <v>1.35</v>
      </c>
      <c r="P58" s="211">
        <v>0.29632810076996169</v>
      </c>
      <c r="R58" s="188"/>
    </row>
    <row r="59" spans="2:19" ht="15.75">
      <c r="B59" s="34" t="s">
        <v>32</v>
      </c>
      <c r="C59" s="34"/>
      <c r="D59" s="216">
        <v>0.33</v>
      </c>
      <c r="E59" s="216"/>
      <c r="F59" s="217">
        <v>0.33</v>
      </c>
      <c r="G59" s="35"/>
      <c r="H59" s="213">
        <v>200</v>
      </c>
      <c r="I59" s="213"/>
      <c r="J59" s="219">
        <v>200</v>
      </c>
      <c r="K59" s="213"/>
      <c r="L59" s="211"/>
      <c r="M59" s="212">
        <v>4</v>
      </c>
      <c r="N59" s="211"/>
      <c r="O59" s="274">
        <v>1.68</v>
      </c>
      <c r="P59" s="274">
        <v>0.3687638587359523</v>
      </c>
      <c r="R59" s="188"/>
    </row>
    <row r="60" spans="2:19" ht="15.75">
      <c r="B60" s="34" t="s">
        <v>33</v>
      </c>
      <c r="C60" s="34"/>
      <c r="D60" s="216">
        <v>0.33</v>
      </c>
      <c r="E60" s="216"/>
      <c r="F60" s="217">
        <v>0.33</v>
      </c>
      <c r="G60" s="35"/>
      <c r="H60" s="213">
        <v>225</v>
      </c>
      <c r="I60" s="213"/>
      <c r="J60" s="219">
        <v>225</v>
      </c>
      <c r="K60" s="213"/>
      <c r="L60" s="211"/>
      <c r="M60" s="212">
        <v>4</v>
      </c>
      <c r="N60" s="211"/>
      <c r="O60" s="274"/>
      <c r="P60" s="274">
        <v>0</v>
      </c>
      <c r="R60" s="188"/>
    </row>
    <row r="61" spans="2:19" ht="15.75">
      <c r="B61" s="34" t="s">
        <v>34</v>
      </c>
      <c r="C61" s="34"/>
      <c r="D61" s="216">
        <v>0.51</v>
      </c>
      <c r="E61" s="216"/>
      <c r="F61" s="217">
        <v>0.51</v>
      </c>
      <c r="G61" s="35"/>
      <c r="H61" s="213">
        <v>300</v>
      </c>
      <c r="I61" s="213"/>
      <c r="J61" s="219">
        <v>300</v>
      </c>
      <c r="K61" s="213"/>
      <c r="L61" s="211"/>
      <c r="M61" s="212">
        <v>4</v>
      </c>
      <c r="N61" s="211"/>
      <c r="O61" s="274"/>
      <c r="P61" s="274">
        <v>0</v>
      </c>
      <c r="R61" s="188"/>
    </row>
    <row r="62" spans="2:19" ht="15.75">
      <c r="B62" s="34" t="s">
        <v>35</v>
      </c>
      <c r="C62" s="34"/>
      <c r="D62" s="216">
        <v>0.43</v>
      </c>
      <c r="E62" s="216"/>
      <c r="F62" s="217">
        <v>0.43</v>
      </c>
      <c r="G62" s="35"/>
      <c r="H62" s="213">
        <v>195</v>
      </c>
      <c r="I62" s="213"/>
      <c r="J62" s="219">
        <v>195</v>
      </c>
      <c r="K62" s="213"/>
      <c r="L62" s="211"/>
      <c r="M62" s="212">
        <v>4</v>
      </c>
      <c r="N62" s="211"/>
      <c r="O62" s="274"/>
      <c r="P62" s="274">
        <v>0</v>
      </c>
      <c r="R62" s="188"/>
    </row>
    <row r="63" spans="2:19" ht="15.75">
      <c r="B63" s="34" t="s">
        <v>36</v>
      </c>
      <c r="C63" s="34"/>
      <c r="D63" s="216">
        <v>0.34</v>
      </c>
      <c r="E63" s="216"/>
      <c r="F63" s="217">
        <v>0.34</v>
      </c>
      <c r="G63" s="35"/>
      <c r="H63" s="213">
        <v>180</v>
      </c>
      <c r="I63" s="213"/>
      <c r="J63" s="219">
        <v>180</v>
      </c>
      <c r="K63" s="213"/>
      <c r="L63" s="211"/>
      <c r="M63" s="212">
        <v>4</v>
      </c>
      <c r="N63" s="211"/>
      <c r="O63" s="274"/>
      <c r="P63" s="274">
        <v>0</v>
      </c>
      <c r="R63" s="188"/>
    </row>
    <row r="64" spans="2:19" ht="15.75">
      <c r="B64" s="34" t="s">
        <v>37</v>
      </c>
      <c r="C64" s="34"/>
      <c r="D64" s="216">
        <v>0.18</v>
      </c>
      <c r="E64" s="216"/>
      <c r="F64" s="217">
        <v>0.18</v>
      </c>
      <c r="G64" s="35"/>
      <c r="H64" s="213">
        <v>120</v>
      </c>
      <c r="I64" s="213"/>
      <c r="J64" s="219">
        <v>120</v>
      </c>
      <c r="K64" s="213"/>
      <c r="L64" s="211"/>
      <c r="M64" s="212">
        <v>4</v>
      </c>
      <c r="N64" s="211"/>
      <c r="O64" s="274"/>
      <c r="P64" s="274">
        <v>0</v>
      </c>
      <c r="R64" s="188"/>
    </row>
    <row r="65" spans="2:19" ht="15.75">
      <c r="B65" s="34" t="s">
        <v>38</v>
      </c>
      <c r="C65" s="34"/>
      <c r="D65" s="216">
        <v>0.26</v>
      </c>
      <c r="E65" s="216"/>
      <c r="F65" s="217">
        <v>0.26</v>
      </c>
      <c r="G65" s="35"/>
      <c r="H65" s="213">
        <v>120</v>
      </c>
      <c r="I65" s="213"/>
      <c r="J65" s="219">
        <v>120</v>
      </c>
      <c r="K65" s="213"/>
      <c r="L65" s="211"/>
      <c r="M65" s="212">
        <v>4</v>
      </c>
      <c r="N65" s="211"/>
      <c r="O65" s="274"/>
      <c r="P65" s="274">
        <v>0</v>
      </c>
      <c r="R65" s="188"/>
    </row>
    <row r="66" spans="2:19" ht="15.75">
      <c r="B66" s="34" t="s">
        <v>39</v>
      </c>
      <c r="C66" s="34"/>
      <c r="D66" s="216">
        <v>0.67</v>
      </c>
      <c r="E66" s="216"/>
      <c r="F66" s="217">
        <v>0.67</v>
      </c>
      <c r="G66" s="35"/>
      <c r="H66" s="213">
        <v>225</v>
      </c>
      <c r="I66" s="213"/>
      <c r="J66" s="219">
        <v>225</v>
      </c>
      <c r="K66" s="213"/>
      <c r="L66" s="211"/>
      <c r="M66" s="212">
        <v>4</v>
      </c>
      <c r="N66" s="211"/>
      <c r="O66" s="274"/>
      <c r="P66" s="274">
        <v>0</v>
      </c>
      <c r="R66" s="188"/>
    </row>
    <row r="67" spans="2:19" ht="15.75">
      <c r="B67" s="34" t="s">
        <v>40</v>
      </c>
      <c r="C67" s="34"/>
      <c r="D67" s="216">
        <v>1</v>
      </c>
      <c r="E67" s="216"/>
      <c r="F67" s="217">
        <v>1</v>
      </c>
      <c r="G67" s="35"/>
      <c r="H67" s="213">
        <v>255</v>
      </c>
      <c r="I67" s="213"/>
      <c r="J67" s="219">
        <v>255</v>
      </c>
      <c r="K67" s="213"/>
      <c r="L67" s="211"/>
      <c r="M67" s="212">
        <v>4</v>
      </c>
      <c r="N67" s="211"/>
      <c r="O67" s="274"/>
      <c r="P67" s="274">
        <v>0</v>
      </c>
      <c r="R67" s="188"/>
    </row>
    <row r="68" spans="2:19" ht="15.75">
      <c r="B68" s="41" t="s">
        <v>87</v>
      </c>
      <c r="C68" s="20"/>
      <c r="D68" s="42">
        <f>SUM(D57:D67)</f>
        <v>13.049999999999999</v>
      </c>
      <c r="E68" s="42">
        <f t="shared" ref="E68:P68" si="10">SUM(E57:E67)</f>
        <v>0</v>
      </c>
      <c r="F68" s="61">
        <f t="shared" si="10"/>
        <v>13.049999999999999</v>
      </c>
      <c r="G68" s="43">
        <f t="shared" si="10"/>
        <v>0</v>
      </c>
      <c r="H68" s="65">
        <f t="shared" si="10"/>
        <v>14725.2</v>
      </c>
      <c r="I68" s="65">
        <f t="shared" si="10"/>
        <v>5530.7999999999993</v>
      </c>
      <c r="J68" s="66">
        <f t="shared" si="10"/>
        <v>20256</v>
      </c>
      <c r="K68" s="65">
        <f t="shared" si="10"/>
        <v>7743.1200000000008</v>
      </c>
      <c r="L68" s="180">
        <f t="shared" si="10"/>
        <v>72.300000000000011</v>
      </c>
      <c r="M68" s="185">
        <f t="shared" si="10"/>
        <v>68</v>
      </c>
      <c r="N68" s="180">
        <f t="shared" si="10"/>
        <v>0</v>
      </c>
      <c r="O68" s="180">
        <f t="shared" si="10"/>
        <v>4.7</v>
      </c>
      <c r="P68" s="180">
        <f t="shared" si="10"/>
        <v>1.0316607952731998</v>
      </c>
      <c r="R68" s="188"/>
    </row>
    <row r="69" spans="2:19" ht="15.75">
      <c r="B69" s="44"/>
      <c r="C69" s="44"/>
      <c r="D69" s="45"/>
      <c r="E69" s="45"/>
      <c r="F69" s="62"/>
      <c r="G69" s="46"/>
      <c r="H69" s="67"/>
      <c r="I69" s="67"/>
      <c r="J69" s="68"/>
      <c r="K69" s="67"/>
      <c r="L69" s="181"/>
      <c r="M69" s="186"/>
      <c r="N69" s="181"/>
      <c r="O69" s="181"/>
      <c r="P69" s="181"/>
      <c r="R69" s="188"/>
    </row>
    <row r="70" spans="2:19" ht="15.75">
      <c r="B70" s="19" t="s">
        <v>154</v>
      </c>
      <c r="C70" s="20"/>
      <c r="D70" s="33"/>
      <c r="E70" s="33"/>
      <c r="F70" s="63"/>
      <c r="G70" s="20"/>
      <c r="H70" s="69"/>
      <c r="I70" s="69"/>
      <c r="J70" s="70"/>
      <c r="K70" s="69"/>
      <c r="L70" s="183"/>
      <c r="M70" s="187"/>
      <c r="N70" s="183"/>
      <c r="O70" s="183"/>
      <c r="P70" s="183"/>
      <c r="R70" s="188"/>
    </row>
    <row r="71" spans="2:19" ht="15.75" outlineLevel="1">
      <c r="B71" s="223" t="s">
        <v>50</v>
      </c>
      <c r="C71" s="34"/>
      <c r="D71" s="216"/>
      <c r="E71" s="242">
        <v>8.9700000000000006</v>
      </c>
      <c r="F71" s="232">
        <v>8.9700000000000006</v>
      </c>
      <c r="G71" s="246"/>
      <c r="H71" s="243">
        <v>3098</v>
      </c>
      <c r="I71" s="243">
        <v>4646</v>
      </c>
      <c r="J71" s="235">
        <v>7744</v>
      </c>
      <c r="K71" s="243">
        <v>6818</v>
      </c>
      <c r="L71" s="244">
        <v>57</v>
      </c>
      <c r="M71" s="245">
        <v>4</v>
      </c>
      <c r="N71" s="244"/>
      <c r="O71" s="209">
        <v>0.96526377420445209</v>
      </c>
      <c r="P71" s="209">
        <v>0.21187761552003737</v>
      </c>
      <c r="R71" s="188"/>
    </row>
    <row r="72" spans="2:19" ht="15.75" outlineLevel="1">
      <c r="B72" s="223" t="s">
        <v>51</v>
      </c>
      <c r="C72" s="34"/>
      <c r="D72" s="216"/>
      <c r="E72" s="242">
        <v>9.26</v>
      </c>
      <c r="F72" s="232">
        <v>9.26</v>
      </c>
      <c r="G72" s="246"/>
      <c r="H72" s="243">
        <v>5612.6</v>
      </c>
      <c r="I72" s="243">
        <v>2405.4</v>
      </c>
      <c r="J72" s="235">
        <v>8018</v>
      </c>
      <c r="K72" s="243">
        <v>7217</v>
      </c>
      <c r="L72" s="244">
        <v>60.131999999999998</v>
      </c>
      <c r="M72" s="245">
        <v>3</v>
      </c>
      <c r="N72" s="244"/>
      <c r="O72" s="209">
        <v>1.54</v>
      </c>
      <c r="P72" s="209">
        <v>0.33803353717462298</v>
      </c>
      <c r="R72" s="188"/>
    </row>
    <row r="73" spans="2:19" ht="15.75" outlineLevel="1">
      <c r="B73" s="223" t="s">
        <v>152</v>
      </c>
      <c r="C73" s="73"/>
      <c r="D73" s="216"/>
      <c r="E73" s="242">
        <v>12.68</v>
      </c>
      <c r="F73" s="232">
        <v>12.68</v>
      </c>
      <c r="G73" s="246"/>
      <c r="H73" s="243">
        <v>7393.2</v>
      </c>
      <c r="I73" s="243">
        <v>4928.8</v>
      </c>
      <c r="J73" s="235">
        <v>12322</v>
      </c>
      <c r="K73" s="243">
        <v>11467</v>
      </c>
      <c r="L73" s="244">
        <v>75.81</v>
      </c>
      <c r="M73" s="245">
        <v>12</v>
      </c>
      <c r="N73" s="244"/>
      <c r="O73" s="209">
        <v>1.81</v>
      </c>
      <c r="P73" s="209">
        <v>0.39729915732861526</v>
      </c>
      <c r="R73" s="188"/>
    </row>
    <row r="74" spans="2:19" ht="15.75" outlineLevel="1">
      <c r="B74" s="223" t="s">
        <v>45</v>
      </c>
      <c r="C74" s="34"/>
      <c r="D74" s="216"/>
      <c r="E74" s="242">
        <v>7.22</v>
      </c>
      <c r="F74" s="232">
        <v>7.22</v>
      </c>
      <c r="G74" s="246"/>
      <c r="H74" s="243">
        <v>3861.6</v>
      </c>
      <c r="I74" s="243">
        <v>2574.4</v>
      </c>
      <c r="J74" s="235">
        <v>6436</v>
      </c>
      <c r="K74" s="243">
        <v>3566</v>
      </c>
      <c r="L74" s="244">
        <v>45.6</v>
      </c>
      <c r="M74" s="245">
        <v>4</v>
      </c>
      <c r="N74" s="244"/>
      <c r="O74" s="209">
        <v>1.23</v>
      </c>
      <c r="P74" s="209">
        <v>0.26998782514596503</v>
      </c>
      <c r="R74" s="188"/>
    </row>
    <row r="75" spans="2:19" ht="15.75">
      <c r="B75" s="34" t="s">
        <v>53</v>
      </c>
      <c r="C75" s="34"/>
      <c r="D75" s="216"/>
      <c r="E75" s="216">
        <v>16.53</v>
      </c>
      <c r="F75" s="217">
        <v>16.53</v>
      </c>
      <c r="G75" s="35"/>
      <c r="H75" s="213">
        <v>3499.6000000000004</v>
      </c>
      <c r="I75" s="213">
        <v>5249.4</v>
      </c>
      <c r="J75" s="219">
        <v>8749</v>
      </c>
      <c r="K75" s="213">
        <v>6561.75</v>
      </c>
      <c r="L75" s="211">
        <v>129</v>
      </c>
      <c r="M75" s="212">
        <v>4</v>
      </c>
      <c r="N75" s="211"/>
      <c r="O75" s="211">
        <v>0.91</v>
      </c>
      <c r="P75" s="211">
        <v>0.19974709014864084</v>
      </c>
      <c r="R75" s="188"/>
    </row>
    <row r="76" spans="2:19" ht="15.75">
      <c r="B76" s="34" t="s">
        <v>54</v>
      </c>
      <c r="C76" s="34"/>
      <c r="D76" s="216"/>
      <c r="E76" s="216">
        <v>20.010000000000002</v>
      </c>
      <c r="F76" s="217">
        <v>20.010000000000002</v>
      </c>
      <c r="G76" s="35"/>
      <c r="H76" s="213">
        <v>4972</v>
      </c>
      <c r="I76" s="213">
        <v>7458</v>
      </c>
      <c r="J76" s="219">
        <v>12430</v>
      </c>
      <c r="K76" s="213">
        <v>11743</v>
      </c>
      <c r="L76" s="211">
        <v>150</v>
      </c>
      <c r="M76" s="212">
        <v>4</v>
      </c>
      <c r="N76" s="211"/>
      <c r="O76" s="211">
        <v>0.81</v>
      </c>
      <c r="P76" s="211">
        <v>0.17779686046197701</v>
      </c>
      <c r="R76" s="188"/>
    </row>
    <row r="77" spans="2:19" ht="15.75">
      <c r="B77" s="34" t="s">
        <v>52</v>
      </c>
      <c r="C77" s="34"/>
      <c r="D77" s="216"/>
      <c r="E77" s="216">
        <v>17.309999999999999</v>
      </c>
      <c r="F77" s="217">
        <v>17.309999999999999</v>
      </c>
      <c r="G77" s="35"/>
      <c r="H77" s="213">
        <v>5700</v>
      </c>
      <c r="I77" s="213">
        <v>8550</v>
      </c>
      <c r="J77" s="219">
        <v>14250</v>
      </c>
      <c r="K77" s="213">
        <v>10687.5</v>
      </c>
      <c r="L77" s="211">
        <v>115</v>
      </c>
      <c r="M77" s="212">
        <v>4</v>
      </c>
      <c r="N77" s="211"/>
      <c r="O77" s="211">
        <v>1.014</v>
      </c>
      <c r="P77" s="211">
        <v>0.22257532902277122</v>
      </c>
      <c r="R77" s="188"/>
    </row>
    <row r="78" spans="2:19" ht="15.75">
      <c r="B78" s="41" t="s">
        <v>85</v>
      </c>
      <c r="C78" s="20"/>
      <c r="D78" s="42">
        <f>SUM(D71:D77)</f>
        <v>0</v>
      </c>
      <c r="E78" s="173">
        <f t="shared" ref="E78:P78" si="11">SUM(E71:E77)</f>
        <v>91.98</v>
      </c>
      <c r="F78" s="61">
        <f t="shared" si="11"/>
        <v>91.98</v>
      </c>
      <c r="G78" s="221">
        <f t="shared" si="11"/>
        <v>0</v>
      </c>
      <c r="H78" s="222">
        <f t="shared" si="11"/>
        <v>34137</v>
      </c>
      <c r="I78" s="65">
        <f t="shared" si="11"/>
        <v>35812</v>
      </c>
      <c r="J78" s="66">
        <f t="shared" si="11"/>
        <v>69949</v>
      </c>
      <c r="K78" s="65">
        <f t="shared" si="11"/>
        <v>58060.25</v>
      </c>
      <c r="L78" s="180">
        <f t="shared" si="11"/>
        <v>632.54200000000003</v>
      </c>
      <c r="M78" s="185">
        <f t="shared" si="11"/>
        <v>35</v>
      </c>
      <c r="N78" s="180">
        <f t="shared" si="11"/>
        <v>0</v>
      </c>
      <c r="O78" s="180">
        <f t="shared" si="11"/>
        <v>8.2792637742044519</v>
      </c>
      <c r="P78" s="180">
        <f t="shared" si="11"/>
        <v>1.8173174148026299</v>
      </c>
      <c r="R78" s="188"/>
    </row>
    <row r="79" spans="2:19" ht="15.75">
      <c r="B79" s="41"/>
      <c r="C79" s="41"/>
      <c r="D79" s="42"/>
      <c r="E79" s="42"/>
      <c r="F79" s="61"/>
      <c r="G79" s="43"/>
      <c r="H79" s="65"/>
      <c r="I79" s="65"/>
      <c r="J79" s="66"/>
      <c r="K79" s="65"/>
      <c r="L79" s="180"/>
      <c r="M79" s="185"/>
      <c r="N79" s="180"/>
      <c r="O79" s="180"/>
      <c r="P79" s="180"/>
      <c r="R79" s="188"/>
    </row>
    <row r="80" spans="2:19" s="254" customFormat="1" ht="21">
      <c r="B80" s="247" t="s">
        <v>55</v>
      </c>
      <c r="C80" s="248"/>
      <c r="D80" s="249">
        <f>+D78+D68</f>
        <v>13.049999999999999</v>
      </c>
      <c r="E80" s="249">
        <f t="shared" ref="E80:P80" si="12">+E78+E68</f>
        <v>91.98</v>
      </c>
      <c r="F80" s="249">
        <f t="shared" si="12"/>
        <v>105.03</v>
      </c>
      <c r="G80" s="249">
        <f t="shared" si="12"/>
        <v>0</v>
      </c>
      <c r="H80" s="250">
        <f t="shared" si="12"/>
        <v>48862.2</v>
      </c>
      <c r="I80" s="250">
        <f t="shared" si="12"/>
        <v>41342.800000000003</v>
      </c>
      <c r="J80" s="250">
        <f t="shared" si="12"/>
        <v>90205</v>
      </c>
      <c r="K80" s="250">
        <f t="shared" si="12"/>
        <v>65803.37</v>
      </c>
      <c r="L80" s="251">
        <f t="shared" si="12"/>
        <v>704.8420000000001</v>
      </c>
      <c r="M80" s="252">
        <f t="shared" si="12"/>
        <v>103</v>
      </c>
      <c r="N80" s="251">
        <f t="shared" si="12"/>
        <v>0</v>
      </c>
      <c r="O80" s="251">
        <f t="shared" si="12"/>
        <v>12.979263774204451</v>
      </c>
      <c r="P80" s="251">
        <f t="shared" si="12"/>
        <v>2.8489782100758294</v>
      </c>
      <c r="Q80" s="251"/>
      <c r="R80" s="251"/>
      <c r="S80" s="253"/>
    </row>
    <row r="81" spans="2:19" ht="15.75">
      <c r="B81" s="41"/>
      <c r="C81" s="41"/>
      <c r="D81" s="42"/>
      <c r="E81" s="42"/>
      <c r="F81" s="42"/>
      <c r="G81" s="43"/>
      <c r="H81" s="65"/>
      <c r="I81" s="65"/>
      <c r="J81" s="65"/>
      <c r="K81" s="65"/>
      <c r="L81" s="180"/>
      <c r="M81" s="185"/>
      <c r="N81" s="180"/>
      <c r="O81" s="180"/>
      <c r="P81" s="180"/>
      <c r="R81" s="188"/>
    </row>
    <row r="82" spans="2:19" ht="29.25" customHeight="1">
      <c r="B82" s="255" t="s">
        <v>47</v>
      </c>
      <c r="C82" s="256"/>
      <c r="D82" s="257">
        <f>+D80+D54+D38</f>
        <v>93.616922956989242</v>
      </c>
      <c r="E82" s="257">
        <f t="shared" ref="E82:P82" si="13">+E80+E54+E38</f>
        <v>241.89570947315789</v>
      </c>
      <c r="F82" s="257">
        <f t="shared" si="13"/>
        <v>335.51263243014716</v>
      </c>
      <c r="G82" s="257">
        <f t="shared" si="13"/>
        <v>0</v>
      </c>
      <c r="H82" s="258">
        <f t="shared" si="13"/>
        <v>269845.2</v>
      </c>
      <c r="I82" s="258">
        <f t="shared" si="13"/>
        <v>172449.8</v>
      </c>
      <c r="J82" s="258">
        <f t="shared" si="13"/>
        <v>442295</v>
      </c>
      <c r="K82" s="258">
        <f t="shared" si="13"/>
        <v>229146.19729999997</v>
      </c>
      <c r="L82" s="259">
        <f t="shared" si="13"/>
        <v>1565.5820000000001</v>
      </c>
      <c r="M82" s="260">
        <f t="shared" si="13"/>
        <v>387</v>
      </c>
      <c r="N82" s="259">
        <f t="shared" si="13"/>
        <v>0</v>
      </c>
      <c r="O82" s="259">
        <f t="shared" si="13"/>
        <v>53.239786105345331</v>
      </c>
      <c r="P82" s="259">
        <f t="shared" si="13"/>
        <v>11.686255334811834</v>
      </c>
      <c r="Q82" s="203"/>
      <c r="R82" s="203"/>
      <c r="S82" s="204"/>
    </row>
    <row r="83" spans="2:19">
      <c r="D83" s="176"/>
      <c r="E83" s="176"/>
      <c r="F83" s="176"/>
      <c r="G83" s="177"/>
      <c r="H83" s="176"/>
      <c r="I83" s="176"/>
      <c r="J83" s="176"/>
      <c r="K83" s="176"/>
      <c r="L83" s="176"/>
      <c r="M83" s="176"/>
      <c r="N83" s="177"/>
      <c r="O83" s="178"/>
      <c r="P83" s="176"/>
      <c r="Q83" s="195"/>
    </row>
  </sheetData>
  <mergeCells count="36">
    <mergeCell ref="R5:S5"/>
    <mergeCell ref="D11:D13"/>
    <mergeCell ref="E11:E13"/>
    <mergeCell ref="F11:F13"/>
    <mergeCell ref="J15:J16"/>
    <mergeCell ref="S15:S16"/>
    <mergeCell ref="R15:R16"/>
    <mergeCell ref="B5:B6"/>
    <mergeCell ref="D5:F5"/>
    <mergeCell ref="H5:M5"/>
    <mergeCell ref="O5:P5"/>
    <mergeCell ref="D15:D16"/>
    <mergeCell ref="E15:E16"/>
    <mergeCell ref="F15:F16"/>
    <mergeCell ref="H15:H16"/>
    <mergeCell ref="I15:I16"/>
    <mergeCell ref="O15:O16"/>
    <mergeCell ref="P15:P16"/>
    <mergeCell ref="D24:D25"/>
    <mergeCell ref="E24:E25"/>
    <mergeCell ref="F24:F25"/>
    <mergeCell ref="H24:H25"/>
    <mergeCell ref="I24:I25"/>
    <mergeCell ref="J24:J25"/>
    <mergeCell ref="K24:K25"/>
    <mergeCell ref="L24:L25"/>
    <mergeCell ref="M24:M25"/>
    <mergeCell ref="K15:K16"/>
    <mergeCell ref="L15:L16"/>
    <mergeCell ref="M15:M16"/>
    <mergeCell ref="O24:O25"/>
    <mergeCell ref="P24:P25"/>
    <mergeCell ref="R24:R25"/>
    <mergeCell ref="S24:S25"/>
    <mergeCell ref="O59:O67"/>
    <mergeCell ref="P59:P67"/>
  </mergeCells>
  <printOptions horizontalCentered="1"/>
  <pageMargins left="0" right="0" top="0" bottom="0" header="0" footer="0"/>
  <pageSetup paperSize="17" scale="46" orientation="landscape"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3"/>
  <sheetViews>
    <sheetView showGridLines="0" zoomScale="85" zoomScaleNormal="85" workbookViewId="0">
      <selection activeCell="C30" sqref="C30"/>
    </sheetView>
  </sheetViews>
  <sheetFormatPr baseColWidth="10" defaultColWidth="11.42578125" defaultRowHeight="15" outlineLevelCol="1"/>
  <cols>
    <col min="1" max="1" width="13.5703125" style="74" customWidth="1"/>
    <col min="2" max="2" width="28.28515625" customWidth="1"/>
    <col min="3" max="6" width="6.85546875" customWidth="1"/>
    <col min="7" max="7" width="8" customWidth="1"/>
    <col min="8" max="11" width="6.85546875" customWidth="1"/>
    <col min="12" max="12" width="8" customWidth="1"/>
    <col min="13" max="16" width="6.85546875" customWidth="1"/>
    <col min="17" max="17" width="8" customWidth="1"/>
    <col min="18" max="18" width="2" customWidth="1"/>
    <col min="19" max="19" width="11.140625" customWidth="1" outlineLevel="1"/>
    <col min="20" max="21" width="10.140625" customWidth="1" outlineLevel="1"/>
    <col min="22" max="22" width="10.28515625" customWidth="1"/>
  </cols>
  <sheetData>
    <row r="1" spans="1:22">
      <c r="H1" s="75"/>
      <c r="I1" s="75"/>
    </row>
    <row r="2" spans="1:22" ht="15.75" thickBot="1">
      <c r="H2" s="75"/>
      <c r="I2" s="75"/>
    </row>
    <row r="3" spans="1:22" ht="19.5" customHeight="1">
      <c r="B3" s="289" t="s">
        <v>117</v>
      </c>
      <c r="C3" s="289"/>
      <c r="D3" s="289"/>
      <c r="E3" s="289"/>
      <c r="F3" s="289"/>
      <c r="G3" s="289"/>
      <c r="H3" s="289"/>
      <c r="I3" s="289"/>
      <c r="J3" s="289"/>
      <c r="K3" s="289"/>
      <c r="L3" s="289"/>
      <c r="M3" s="289"/>
      <c r="N3" s="289"/>
      <c r="O3" s="289"/>
      <c r="P3" s="289"/>
      <c r="Q3" s="289"/>
      <c r="S3" s="292"/>
      <c r="T3" s="292"/>
      <c r="U3" s="292"/>
      <c r="V3" s="292"/>
    </row>
    <row r="4" spans="1:22">
      <c r="B4" s="293" t="s">
        <v>94</v>
      </c>
      <c r="C4" s="299" t="s">
        <v>95</v>
      </c>
      <c r="D4" s="300"/>
      <c r="E4" s="300"/>
      <c r="F4" s="300"/>
      <c r="G4" s="301"/>
      <c r="H4" s="299" t="s">
        <v>96</v>
      </c>
      <c r="I4" s="300"/>
      <c r="J4" s="300"/>
      <c r="K4" s="300"/>
      <c r="L4" s="301"/>
      <c r="M4" s="299" t="s">
        <v>97</v>
      </c>
      <c r="N4" s="300"/>
      <c r="O4" s="300"/>
      <c r="P4" s="300"/>
      <c r="Q4" s="301"/>
      <c r="S4" s="295" t="s">
        <v>112</v>
      </c>
      <c r="T4" s="295" t="s">
        <v>113</v>
      </c>
      <c r="U4" s="295" t="s">
        <v>114</v>
      </c>
      <c r="V4" s="297" t="s">
        <v>102</v>
      </c>
    </row>
    <row r="5" spans="1:22" ht="15.75" thickBot="1">
      <c r="B5" s="294"/>
      <c r="C5" s="86" t="s">
        <v>98</v>
      </c>
      <c r="D5" s="85" t="s">
        <v>99</v>
      </c>
      <c r="E5" s="85" t="s">
        <v>100</v>
      </c>
      <c r="F5" s="85" t="s">
        <v>101</v>
      </c>
      <c r="G5" s="109" t="s">
        <v>119</v>
      </c>
      <c r="H5" s="86" t="s">
        <v>98</v>
      </c>
      <c r="I5" s="85" t="s">
        <v>99</v>
      </c>
      <c r="J5" s="85" t="s">
        <v>100</v>
      </c>
      <c r="K5" s="85" t="s">
        <v>101</v>
      </c>
      <c r="L5" s="109" t="s">
        <v>119</v>
      </c>
      <c r="M5" s="86" t="s">
        <v>98</v>
      </c>
      <c r="N5" s="85" t="s">
        <v>99</v>
      </c>
      <c r="O5" s="85" t="s">
        <v>100</v>
      </c>
      <c r="P5" s="85" t="s">
        <v>101</v>
      </c>
      <c r="Q5" s="113" t="s">
        <v>119</v>
      </c>
      <c r="S5" s="296"/>
      <c r="T5" s="296"/>
      <c r="U5" s="296"/>
      <c r="V5" s="298"/>
    </row>
    <row r="6" spans="1:22">
      <c r="B6" s="83"/>
      <c r="C6" s="87"/>
      <c r="D6" s="84"/>
      <c r="E6" s="84"/>
      <c r="F6" s="84"/>
      <c r="G6" s="110"/>
      <c r="H6" s="87"/>
      <c r="I6" s="84"/>
      <c r="J6" s="84"/>
      <c r="K6" s="112"/>
      <c r="L6" s="110"/>
      <c r="M6" s="87"/>
      <c r="N6" s="84"/>
      <c r="O6" s="84"/>
      <c r="P6" s="112"/>
      <c r="Q6" s="114"/>
      <c r="S6" s="82"/>
      <c r="T6" s="82"/>
      <c r="U6" s="82"/>
      <c r="V6" s="89"/>
    </row>
    <row r="7" spans="1:22">
      <c r="B7" s="76" t="s">
        <v>27</v>
      </c>
      <c r="C7" s="90">
        <f t="shared" ref="C7:L7" si="0">+SUM(C8:C9)</f>
        <v>12.712528499999999</v>
      </c>
      <c r="D7" s="91">
        <f t="shared" si="0"/>
        <v>16.950038000000006</v>
      </c>
      <c r="E7" s="91">
        <f t="shared" si="0"/>
        <v>12.712528499999998</v>
      </c>
      <c r="F7" s="91">
        <f t="shared" si="0"/>
        <v>0</v>
      </c>
      <c r="G7" s="111">
        <f t="shared" si="0"/>
        <v>42.375095000000002</v>
      </c>
      <c r="H7" s="90">
        <f>+SUM(H8:H9)</f>
        <v>0</v>
      </c>
      <c r="I7" s="91">
        <f>+SUM(I8:I9)</f>
        <v>0</v>
      </c>
      <c r="J7" s="91">
        <f>+SUM(J8:J9)</f>
        <v>0</v>
      </c>
      <c r="K7" s="91">
        <f>+SUM(K8:K9)</f>
        <v>0</v>
      </c>
      <c r="L7" s="111">
        <f t="shared" si="0"/>
        <v>0</v>
      </c>
      <c r="M7" s="90">
        <f>+SUM(M8:M9)</f>
        <v>0</v>
      </c>
      <c r="N7" s="91">
        <f>+SUM(N8:N9)</f>
        <v>0</v>
      </c>
      <c r="O7" s="91">
        <f>+SUM(O8:O9)</f>
        <v>0</v>
      </c>
      <c r="P7" s="91">
        <f>+SUM(P8:P9)</f>
        <v>0</v>
      </c>
      <c r="Q7" s="115">
        <f>+SUM(Q8:Q9)</f>
        <v>0</v>
      </c>
      <c r="S7" s="91">
        <f>+SUM(S8:S9)</f>
        <v>24.605095000000002</v>
      </c>
      <c r="T7" s="91">
        <f>+SUM(T8:T9)</f>
        <v>0</v>
      </c>
      <c r="U7" s="91">
        <f>+SUM(U8:U9)</f>
        <v>17.77</v>
      </c>
      <c r="V7" s="92">
        <f>+SUM(V8:V9)</f>
        <v>42.375095000000002</v>
      </c>
    </row>
    <row r="8" spans="1:22">
      <c r="B8" s="88" t="s">
        <v>81</v>
      </c>
      <c r="C8" s="129">
        <v>12.712528499999999</v>
      </c>
      <c r="D8" s="93">
        <v>11.892566500000003</v>
      </c>
      <c r="E8" s="93"/>
      <c r="F8" s="93"/>
      <c r="G8" s="94">
        <f>+SUM(C8:F8)</f>
        <v>24.605095000000002</v>
      </c>
      <c r="H8" s="129"/>
      <c r="I8" s="93"/>
      <c r="J8" s="93"/>
      <c r="K8" s="93"/>
      <c r="L8" s="94">
        <f>+SUM(H8:K8)</f>
        <v>0</v>
      </c>
      <c r="M8" s="129"/>
      <c r="N8" s="93"/>
      <c r="O8" s="93"/>
      <c r="P8" s="93"/>
      <c r="Q8" s="116">
        <f>+SUM(M8:P8)</f>
        <v>0</v>
      </c>
      <c r="S8" s="93">
        <f>+SUM(G8,L8,Q8)</f>
        <v>24.605095000000002</v>
      </c>
      <c r="T8" s="93"/>
      <c r="U8" s="93"/>
      <c r="V8" s="94">
        <f>+SUM(S8:U8)</f>
        <v>24.605095000000002</v>
      </c>
    </row>
    <row r="9" spans="1:22">
      <c r="B9" s="88" t="s">
        <v>115</v>
      </c>
      <c r="C9" s="129"/>
      <c r="D9" s="93">
        <v>5.0574715000000019</v>
      </c>
      <c r="E9" s="93">
        <v>12.712528499999998</v>
      </c>
      <c r="F9" s="93"/>
      <c r="G9" s="94">
        <f>+SUM(C9:F9)</f>
        <v>17.77</v>
      </c>
      <c r="H9" s="129"/>
      <c r="I9" s="93"/>
      <c r="J9" s="93"/>
      <c r="K9" s="93"/>
      <c r="L9" s="94">
        <f>+SUM(H9:K9)</f>
        <v>0</v>
      </c>
      <c r="M9" s="129"/>
      <c r="N9" s="93"/>
      <c r="O9" s="93"/>
      <c r="P9" s="93"/>
      <c r="Q9" s="116">
        <f>+SUM(M9:P9)</f>
        <v>0</v>
      </c>
      <c r="S9" s="93"/>
      <c r="T9" s="93"/>
      <c r="U9" s="93">
        <f>+SUM(G9,L9,Q9)</f>
        <v>17.77</v>
      </c>
      <c r="V9" s="94">
        <f>+SUM(S9:U9)</f>
        <v>17.77</v>
      </c>
    </row>
    <row r="10" spans="1:22">
      <c r="A10" s="74" t="s">
        <v>108</v>
      </c>
      <c r="B10" s="76" t="s">
        <v>105</v>
      </c>
      <c r="C10" s="90">
        <f>+SUM(C11:C12)</f>
        <v>9.2143655913978488</v>
      </c>
      <c r="D10" s="91">
        <f>+SUM(D11:D12)</f>
        <v>12.415548387096772</v>
      </c>
      <c r="E10" s="91">
        <f t="shared" ref="E10:P10" si="1">+SUM(E11:E12)</f>
        <v>12.865548387096773</v>
      </c>
      <c r="F10" s="91">
        <f t="shared" si="1"/>
        <v>7.1103655913978487</v>
      </c>
      <c r="G10" s="111">
        <f t="shared" si="1"/>
        <v>41.605827956989245</v>
      </c>
      <c r="H10" s="90">
        <f t="shared" si="1"/>
        <v>0</v>
      </c>
      <c r="I10" s="91">
        <f t="shared" si="1"/>
        <v>0</v>
      </c>
      <c r="J10" s="91">
        <f t="shared" si="1"/>
        <v>0</v>
      </c>
      <c r="K10" s="91">
        <f t="shared" si="1"/>
        <v>0</v>
      </c>
      <c r="L10" s="111">
        <f t="shared" si="1"/>
        <v>0</v>
      </c>
      <c r="M10" s="90">
        <f t="shared" si="1"/>
        <v>0</v>
      </c>
      <c r="N10" s="91">
        <f t="shared" si="1"/>
        <v>0</v>
      </c>
      <c r="O10" s="91">
        <f t="shared" si="1"/>
        <v>0</v>
      </c>
      <c r="P10" s="91">
        <f t="shared" si="1"/>
        <v>0</v>
      </c>
      <c r="Q10" s="115">
        <f>+SUM(Q11:Q12)</f>
        <v>0</v>
      </c>
      <c r="S10" s="91">
        <f>+SUM(S11:S12)</f>
        <v>21.161827956989246</v>
      </c>
      <c r="T10" s="91">
        <f>+SUM(T11:T12)</f>
        <v>0</v>
      </c>
      <c r="U10" s="91">
        <f>+SUM(U11:U12)</f>
        <v>20.443999999999996</v>
      </c>
      <c r="V10" s="92">
        <f>+SUM(V11:V12)</f>
        <v>41.605827956989245</v>
      </c>
    </row>
    <row r="11" spans="1:22">
      <c r="B11" s="88" t="s">
        <v>82</v>
      </c>
      <c r="C11" s="129">
        <v>7.1103655913978487</v>
      </c>
      <c r="D11" s="93">
        <v>10.665548387096772</v>
      </c>
      <c r="E11" s="93">
        <v>3.3859139784946253</v>
      </c>
      <c r="F11" s="93"/>
      <c r="G11" s="94">
        <f>+SUM(C11:F11)</f>
        <v>21.161827956989246</v>
      </c>
      <c r="H11" s="129"/>
      <c r="I11" s="93"/>
      <c r="J11" s="93"/>
      <c r="K11" s="93"/>
      <c r="L11" s="94">
        <f>+SUM(H11:K11)</f>
        <v>0</v>
      </c>
      <c r="M11" s="129"/>
      <c r="N11" s="93"/>
      <c r="O11" s="93"/>
      <c r="P11" s="93"/>
      <c r="Q11" s="116">
        <f>+SUM(M11:P11)</f>
        <v>0</v>
      </c>
      <c r="S11" s="93">
        <f>+SUM(G11,L11,Q11)</f>
        <v>21.161827956989246</v>
      </c>
      <c r="T11" s="93"/>
      <c r="U11" s="93"/>
      <c r="V11" s="94">
        <f>+SUM(S11:U11)</f>
        <v>21.161827956989246</v>
      </c>
    </row>
    <row r="12" spans="1:22">
      <c r="B12" s="88" t="s">
        <v>115</v>
      </c>
      <c r="C12" s="129">
        <v>2.1040000000000001</v>
      </c>
      <c r="D12" s="93">
        <v>1.75</v>
      </c>
      <c r="E12" s="93">
        <v>9.4796344086021467</v>
      </c>
      <c r="F12" s="93">
        <v>7.1103655913978487</v>
      </c>
      <c r="G12" s="94">
        <f>+SUM(C12:F12)</f>
        <v>20.443999999999996</v>
      </c>
      <c r="H12" s="129"/>
      <c r="I12" s="93"/>
      <c r="J12" s="93"/>
      <c r="K12" s="93"/>
      <c r="L12" s="94">
        <f>+SUM(H12:K12)</f>
        <v>0</v>
      </c>
      <c r="M12" s="129"/>
      <c r="N12" s="93"/>
      <c r="O12" s="93"/>
      <c r="P12" s="93"/>
      <c r="Q12" s="116">
        <f>+SUM(M12:P12)</f>
        <v>0</v>
      </c>
      <c r="S12" s="93"/>
      <c r="T12" s="93"/>
      <c r="U12" s="93">
        <f>+SUM(G12,L12,Q12)</f>
        <v>20.443999999999996</v>
      </c>
      <c r="V12" s="94">
        <f>+SUM(S12:U12)</f>
        <v>20.443999999999996</v>
      </c>
    </row>
    <row r="13" spans="1:22">
      <c r="B13" s="76" t="s">
        <v>106</v>
      </c>
      <c r="C13" s="90">
        <f>+SUM(C14:C15)</f>
        <v>0</v>
      </c>
      <c r="D13" s="91">
        <f>+SUM(D14:D15)</f>
        <v>0</v>
      </c>
      <c r="E13" s="91">
        <f t="shared" ref="E13:P13" si="2">+SUM(E14:E15)</f>
        <v>0</v>
      </c>
      <c r="F13" s="91">
        <f t="shared" si="2"/>
        <v>7.45</v>
      </c>
      <c r="G13" s="111">
        <f t="shared" si="2"/>
        <v>7.45</v>
      </c>
      <c r="H13" s="90">
        <f t="shared" si="2"/>
        <v>5.5874999999999995</v>
      </c>
      <c r="I13" s="91">
        <f t="shared" si="2"/>
        <v>9.3125</v>
      </c>
      <c r="J13" s="91">
        <f t="shared" si="2"/>
        <v>9.3125</v>
      </c>
      <c r="K13" s="91">
        <f t="shared" si="2"/>
        <v>5.5874999999999986</v>
      </c>
      <c r="L13" s="111">
        <f t="shared" si="2"/>
        <v>29.799999999999997</v>
      </c>
      <c r="M13" s="90">
        <f t="shared" si="2"/>
        <v>0</v>
      </c>
      <c r="N13" s="91">
        <f t="shared" si="2"/>
        <v>0</v>
      </c>
      <c r="O13" s="91">
        <f t="shared" si="2"/>
        <v>0</v>
      </c>
      <c r="P13" s="91">
        <f t="shared" si="2"/>
        <v>0</v>
      </c>
      <c r="Q13" s="115">
        <f>+SUM(Q14:Q15)</f>
        <v>0</v>
      </c>
      <c r="S13" s="91">
        <f>+SUM(S14:S15)</f>
        <v>34.799999999999997</v>
      </c>
      <c r="T13" s="91">
        <f>+SUM(T14:T15)</f>
        <v>0</v>
      </c>
      <c r="U13" s="91">
        <f>+SUM(U14:U15)</f>
        <v>2.4500000000000028</v>
      </c>
      <c r="V13" s="92">
        <f>+SUM(V14:V15)</f>
        <v>37.25</v>
      </c>
    </row>
    <row r="14" spans="1:22">
      <c r="B14" s="88" t="s">
        <v>89</v>
      </c>
      <c r="C14" s="129"/>
      <c r="D14" s="93"/>
      <c r="E14" s="93"/>
      <c r="F14" s="93">
        <v>7.45</v>
      </c>
      <c r="G14" s="94">
        <f>+SUM(C14:F14)</f>
        <v>7.45</v>
      </c>
      <c r="H14" s="129">
        <v>5.5874999999999995</v>
      </c>
      <c r="I14" s="93">
        <v>9.3125</v>
      </c>
      <c r="J14" s="93">
        <v>9.3125</v>
      </c>
      <c r="K14" s="93">
        <v>3.1374999999999957</v>
      </c>
      <c r="L14" s="94">
        <f>+SUM(H14:K14)</f>
        <v>27.349999999999994</v>
      </c>
      <c r="M14" s="129"/>
      <c r="N14" s="93"/>
      <c r="O14" s="93"/>
      <c r="P14" s="93"/>
      <c r="Q14" s="116">
        <f>+SUM(M14:P14)</f>
        <v>0</v>
      </c>
      <c r="S14" s="93">
        <f>+SUM(G14,L14,Q14)</f>
        <v>34.799999999999997</v>
      </c>
      <c r="T14" s="93"/>
      <c r="U14" s="93"/>
      <c r="V14" s="94">
        <f>+SUM(S14:U14)</f>
        <v>34.799999999999997</v>
      </c>
    </row>
    <row r="15" spans="1:22">
      <c r="B15" s="88" t="s">
        <v>115</v>
      </c>
      <c r="C15" s="129"/>
      <c r="D15" s="93"/>
      <c r="E15" s="93"/>
      <c r="F15" s="93"/>
      <c r="G15" s="94">
        <f>+SUM(C15:F15)</f>
        <v>0</v>
      </c>
      <c r="H15" s="129"/>
      <c r="I15" s="93"/>
      <c r="J15" s="93"/>
      <c r="K15" s="93">
        <v>2.4500000000000028</v>
      </c>
      <c r="L15" s="94">
        <f>+SUM(H15:K15)</f>
        <v>2.4500000000000028</v>
      </c>
      <c r="M15" s="129"/>
      <c r="N15" s="93"/>
      <c r="O15" s="93"/>
      <c r="P15" s="93"/>
      <c r="Q15" s="116">
        <f>+SUM(M15:P15)</f>
        <v>0</v>
      </c>
      <c r="S15" s="93"/>
      <c r="T15" s="93"/>
      <c r="U15" s="93">
        <f>+SUM(G15,L15,Q15)</f>
        <v>2.4500000000000028</v>
      </c>
      <c r="V15" s="94">
        <f>+SUM(S15:U15)</f>
        <v>2.4500000000000028</v>
      </c>
    </row>
    <row r="16" spans="1:22">
      <c r="B16" s="76" t="s">
        <v>107</v>
      </c>
      <c r="C16" s="90">
        <f>+SUM(C17:C18)</f>
        <v>0</v>
      </c>
      <c r="D16" s="91">
        <f>+SUM(D17:D18)</f>
        <v>0</v>
      </c>
      <c r="E16" s="91">
        <f t="shared" ref="E16:P16" si="3">+SUM(E17:E18)</f>
        <v>0</v>
      </c>
      <c r="F16" s="91">
        <f t="shared" si="3"/>
        <v>0</v>
      </c>
      <c r="G16" s="111">
        <f t="shared" si="3"/>
        <v>0</v>
      </c>
      <c r="H16" s="90">
        <f t="shared" si="3"/>
        <v>0</v>
      </c>
      <c r="I16" s="91">
        <f t="shared" si="3"/>
        <v>0</v>
      </c>
      <c r="J16" s="91">
        <f t="shared" si="3"/>
        <v>0</v>
      </c>
      <c r="K16" s="91">
        <f t="shared" si="3"/>
        <v>7.7740000000000009</v>
      </c>
      <c r="L16" s="111">
        <f t="shared" si="3"/>
        <v>7.7740000000000009</v>
      </c>
      <c r="M16" s="90">
        <f t="shared" si="3"/>
        <v>5.8305000000000007</v>
      </c>
      <c r="N16" s="91">
        <f t="shared" si="3"/>
        <v>11.661000000000001</v>
      </c>
      <c r="O16" s="91">
        <f t="shared" si="3"/>
        <v>11.661000000000001</v>
      </c>
      <c r="P16" s="91">
        <f t="shared" si="3"/>
        <v>1.9434999999999967</v>
      </c>
      <c r="Q16" s="115">
        <f>+SUM(Q17:Q18)</f>
        <v>31.096</v>
      </c>
      <c r="S16" s="91">
        <f>+SUM(S17:S18)</f>
        <v>0</v>
      </c>
      <c r="T16" s="91">
        <f>+SUM(T17:T18)</f>
        <v>30.05</v>
      </c>
      <c r="U16" s="91">
        <f>+SUM(U17:U18)</f>
        <v>8.82</v>
      </c>
      <c r="V16" s="92">
        <f>+SUM(V17:V18)</f>
        <v>38.870000000000005</v>
      </c>
    </row>
    <row r="17" spans="1:22">
      <c r="B17" s="88" t="s">
        <v>86</v>
      </c>
      <c r="C17" s="129"/>
      <c r="D17" s="93"/>
      <c r="E17" s="93"/>
      <c r="F17" s="93"/>
      <c r="G17" s="94">
        <f>+SUM(C17:F17)</f>
        <v>0</v>
      </c>
      <c r="H17" s="129"/>
      <c r="I17" s="93"/>
      <c r="J17" s="93"/>
      <c r="K17" s="93">
        <v>7.7740000000000009</v>
      </c>
      <c r="L17" s="94">
        <f>+SUM(H17:K17)</f>
        <v>7.7740000000000009</v>
      </c>
      <c r="M17" s="129">
        <v>5.8305000000000007</v>
      </c>
      <c r="N17" s="93">
        <v>11.661000000000001</v>
      </c>
      <c r="O17" s="93">
        <v>4.7844999999999978</v>
      </c>
      <c r="P17" s="93"/>
      <c r="Q17" s="116">
        <f>+SUM(M17:P17)</f>
        <v>22.276</v>
      </c>
      <c r="S17" s="93"/>
      <c r="T17" s="93">
        <f>+SUM(G17,L17,Q17)</f>
        <v>30.05</v>
      </c>
      <c r="U17" s="93"/>
      <c r="V17" s="94">
        <f>+SUM(S17:U17)</f>
        <v>30.05</v>
      </c>
    </row>
    <row r="18" spans="1:22">
      <c r="B18" s="88" t="s">
        <v>115</v>
      </c>
      <c r="C18" s="129"/>
      <c r="D18" s="93"/>
      <c r="E18" s="93"/>
      <c r="F18" s="93"/>
      <c r="G18" s="94">
        <f>+SUM(C18:F18)</f>
        <v>0</v>
      </c>
      <c r="H18" s="129"/>
      <c r="I18" s="93"/>
      <c r="J18" s="93"/>
      <c r="K18" s="93"/>
      <c r="L18" s="94">
        <f>+SUM(H18:K18)</f>
        <v>0</v>
      </c>
      <c r="M18" s="129"/>
      <c r="N18" s="93"/>
      <c r="O18" s="93">
        <v>6.8765000000000036</v>
      </c>
      <c r="P18" s="93">
        <v>1.9434999999999967</v>
      </c>
      <c r="Q18" s="116">
        <f>+SUM(M18:P18)</f>
        <v>8.82</v>
      </c>
      <c r="S18" s="93"/>
      <c r="T18" s="93"/>
      <c r="U18" s="93">
        <f>+SUM(G18,L18,Q18)</f>
        <v>8.82</v>
      </c>
      <c r="V18" s="94">
        <f>+SUM(S18:U18)</f>
        <v>8.82</v>
      </c>
    </row>
    <row r="19" spans="1:22" ht="30">
      <c r="B19" s="76" t="s">
        <v>120</v>
      </c>
      <c r="C19" s="90">
        <v>0</v>
      </c>
      <c r="D19" s="91">
        <v>0</v>
      </c>
      <c r="E19" s="91">
        <v>0</v>
      </c>
      <c r="F19" s="91">
        <v>12.919017969999999</v>
      </c>
      <c r="G19" s="111">
        <f>+SUM(C19:F19)</f>
        <v>12.919017969999999</v>
      </c>
      <c r="H19" s="90">
        <v>12.919017969999999</v>
      </c>
      <c r="I19" s="91">
        <v>20.54501797</v>
      </c>
      <c r="J19" s="91">
        <v>18.638517969999999</v>
      </c>
      <c r="K19" s="91">
        <v>35.128017970000002</v>
      </c>
      <c r="L19" s="111">
        <f>+SUM(H19:K19)</f>
        <v>87.230571879999999</v>
      </c>
      <c r="M19" s="90">
        <v>19.516500000000001</v>
      </c>
      <c r="N19" s="91">
        <v>18.061500000000002</v>
      </c>
      <c r="O19" s="91">
        <v>16.155000000000001</v>
      </c>
      <c r="P19" s="91">
        <v>2.6925000000000008</v>
      </c>
      <c r="Q19" s="115">
        <f>+SUM(M19:P19)</f>
        <v>56.425500000000007</v>
      </c>
      <c r="S19" s="91"/>
      <c r="T19" s="91"/>
      <c r="U19" s="122">
        <f>+SUM(G19,L19,Q19)</f>
        <v>156.57508985000001</v>
      </c>
      <c r="V19" s="92">
        <f>+SUM(S19:U19)</f>
        <v>156.57508985000001</v>
      </c>
    </row>
    <row r="20" spans="1:22">
      <c r="B20" s="76" t="s">
        <v>109</v>
      </c>
      <c r="C20" s="90"/>
      <c r="D20" s="91">
        <v>15.18</v>
      </c>
      <c r="E20" s="91"/>
      <c r="F20" s="91"/>
      <c r="G20" s="94">
        <f>+SUM(C20:F20)</f>
        <v>15.18</v>
      </c>
      <c r="H20" s="90"/>
      <c r="I20" s="91"/>
      <c r="J20" s="91"/>
      <c r="K20" s="91"/>
      <c r="L20" s="94">
        <f>+SUM(H20:K20)</f>
        <v>0</v>
      </c>
      <c r="M20" s="90"/>
      <c r="N20" s="91"/>
      <c r="O20" s="91"/>
      <c r="P20" s="91"/>
      <c r="Q20" s="116">
        <f>+SUM(M20:P20)</f>
        <v>0</v>
      </c>
      <c r="S20" s="91"/>
      <c r="T20" s="91"/>
      <c r="U20" s="93">
        <f>+SUM(G20,L20,Q20)</f>
        <v>15.18</v>
      </c>
      <c r="V20" s="92">
        <f>+SUM(S20:U20)</f>
        <v>15.18</v>
      </c>
    </row>
    <row r="21" spans="1:22">
      <c r="B21" s="76" t="s">
        <v>110</v>
      </c>
      <c r="C21" s="90">
        <v>8.3140969340833326</v>
      </c>
      <c r="D21" s="91">
        <v>0</v>
      </c>
      <c r="E21" s="91">
        <v>8.3140969340833326</v>
      </c>
      <c r="F21" s="91">
        <v>0</v>
      </c>
      <c r="G21" s="94">
        <f>+SUM(C21:F21)</f>
        <v>16.628193868166665</v>
      </c>
      <c r="H21" s="90">
        <v>12.647569018905637</v>
      </c>
      <c r="I21" s="91">
        <v>0</v>
      </c>
      <c r="J21" s="91">
        <v>12.647569018905637</v>
      </c>
      <c r="K21" s="91">
        <v>0</v>
      </c>
      <c r="L21" s="94">
        <f>+SUM(H21:K21)</f>
        <v>25.295138037811274</v>
      </c>
      <c r="M21" s="90">
        <v>12.431215188455107</v>
      </c>
      <c r="N21" s="91">
        <v>0</v>
      </c>
      <c r="O21" s="91">
        <v>12.431215188455107</v>
      </c>
      <c r="P21" s="91">
        <v>0</v>
      </c>
      <c r="Q21" s="116">
        <f>+SUM(M21:P21)</f>
        <v>24.862430376910215</v>
      </c>
      <c r="S21" s="91"/>
      <c r="T21" s="91"/>
      <c r="U21" s="93">
        <f>+SUM(G21,L21,Q21)</f>
        <v>66.785762282888157</v>
      </c>
      <c r="V21" s="92">
        <f>+SUM(S21:U21)</f>
        <v>66.785762282888157</v>
      </c>
    </row>
    <row r="22" spans="1:22" ht="15.75" thickBot="1">
      <c r="B22" s="80"/>
      <c r="C22" s="95"/>
      <c r="D22" s="96"/>
      <c r="E22" s="96"/>
      <c r="F22" s="96"/>
      <c r="G22" s="99"/>
      <c r="H22" s="97"/>
      <c r="I22" s="98"/>
      <c r="J22" s="96"/>
      <c r="K22" s="96"/>
      <c r="L22" s="99"/>
      <c r="M22" s="95"/>
      <c r="N22" s="96"/>
      <c r="O22" s="96"/>
      <c r="P22" s="96"/>
      <c r="Q22" s="117"/>
      <c r="S22" s="96"/>
      <c r="T22" s="96"/>
      <c r="U22" s="96"/>
      <c r="V22" s="99"/>
    </row>
    <row r="23" spans="1:22" ht="15.75" thickBot="1">
      <c r="B23" s="101" t="s">
        <v>116</v>
      </c>
      <c r="C23" s="102">
        <f>+SUM(C7,C10,C13,C16,C20:C21)</f>
        <v>30.240991025481179</v>
      </c>
      <c r="D23" s="103">
        <f t="shared" ref="D23:U23" si="4">+SUM(D7,D10,D13,D16,D20:D21)</f>
        <v>44.545586387096776</v>
      </c>
      <c r="E23" s="103">
        <f t="shared" si="4"/>
        <v>33.892173821180101</v>
      </c>
      <c r="F23" s="103">
        <f t="shared" si="4"/>
        <v>14.560365591397849</v>
      </c>
      <c r="G23" s="118">
        <f>+SUM(G7,G10,G13,G16,G19,G20:G21)</f>
        <v>136.15813479515592</v>
      </c>
      <c r="H23" s="102">
        <f t="shared" si="4"/>
        <v>18.235069018905637</v>
      </c>
      <c r="I23" s="103">
        <f t="shared" si="4"/>
        <v>9.3125</v>
      </c>
      <c r="J23" s="103">
        <f t="shared" si="4"/>
        <v>21.960069018905635</v>
      </c>
      <c r="K23" s="103">
        <f t="shared" si="4"/>
        <v>13.361499999999999</v>
      </c>
      <c r="L23" s="118">
        <f>+SUM(L7,L10,L13,L16,L19,L20:L21)</f>
        <v>150.09970991781128</v>
      </c>
      <c r="M23" s="102">
        <f t="shared" si="4"/>
        <v>18.261715188455106</v>
      </c>
      <c r="N23" s="103">
        <f t="shared" si="4"/>
        <v>11.661000000000001</v>
      </c>
      <c r="O23" s="103">
        <f t="shared" si="4"/>
        <v>24.092215188455107</v>
      </c>
      <c r="P23" s="103">
        <f t="shared" si="4"/>
        <v>1.9434999999999967</v>
      </c>
      <c r="Q23" s="118">
        <f>+SUM(Q7,Q10,Q13,Q16,Q19,Q20:Q21)</f>
        <v>112.38393037691021</v>
      </c>
      <c r="R23" s="121"/>
      <c r="S23" s="103">
        <f t="shared" si="4"/>
        <v>80.566922956989245</v>
      </c>
      <c r="T23" s="103">
        <f t="shared" si="4"/>
        <v>30.05</v>
      </c>
      <c r="U23" s="103">
        <f t="shared" si="4"/>
        <v>131.44976228288817</v>
      </c>
      <c r="V23" s="100">
        <f>+SUM(V7,V10,V13,V16,V19,V20:V21)</f>
        <v>398.64177508987746</v>
      </c>
    </row>
    <row r="24" spans="1:22">
      <c r="H24" s="75"/>
      <c r="I24" s="75"/>
    </row>
    <row r="25" spans="1:22">
      <c r="H25" s="75"/>
      <c r="I25" s="75"/>
    </row>
    <row r="26" spans="1:22">
      <c r="A26" s="78"/>
      <c r="D26" s="77"/>
      <c r="E26" s="77"/>
      <c r="V26" s="77"/>
    </row>
    <row r="28" spans="1:22" ht="25.5" customHeight="1" thickBot="1">
      <c r="B28" s="289" t="s">
        <v>118</v>
      </c>
      <c r="C28" s="289"/>
      <c r="D28" s="289"/>
      <c r="E28" s="289"/>
      <c r="F28" s="289"/>
      <c r="K28" s="290"/>
      <c r="L28" s="108"/>
    </row>
    <row r="29" spans="1:22" ht="18" customHeight="1" thickBot="1">
      <c r="B29" s="104" t="s">
        <v>103</v>
      </c>
      <c r="C29" s="105">
        <v>2017</v>
      </c>
      <c r="D29" s="105">
        <v>2018</v>
      </c>
      <c r="E29" s="105">
        <v>2019</v>
      </c>
      <c r="F29" s="106" t="s">
        <v>104</v>
      </c>
      <c r="I29" s="79"/>
      <c r="K29" s="291"/>
      <c r="L29" s="108"/>
    </row>
    <row r="30" spans="1:22">
      <c r="B30" s="81" t="s">
        <v>112</v>
      </c>
      <c r="C30" s="123">
        <f>+SUM(G8,G11,G14)</f>
        <v>53.216922956989251</v>
      </c>
      <c r="D30" s="123">
        <f>+SUM(L8,L11,L14)</f>
        <v>27.349999999999994</v>
      </c>
      <c r="E30" s="123">
        <f>+SUM(Q8,Q11,Q14)</f>
        <v>0</v>
      </c>
      <c r="F30" s="124">
        <f>+SUM(C30:E30)</f>
        <v>80.566922956989245</v>
      </c>
      <c r="I30" s="79"/>
    </row>
    <row r="31" spans="1:22">
      <c r="B31" s="81" t="s">
        <v>113</v>
      </c>
      <c r="C31" s="125">
        <f>+G17</f>
        <v>0</v>
      </c>
      <c r="D31" s="125">
        <f>+L17</f>
        <v>7.7740000000000009</v>
      </c>
      <c r="E31" s="125">
        <f>+Q17</f>
        <v>22.276</v>
      </c>
      <c r="F31" s="126">
        <f>+SUM(C31:E31)</f>
        <v>30.05</v>
      </c>
    </row>
    <row r="32" spans="1:22" ht="15.75" thickBot="1">
      <c r="B32" s="81" t="s">
        <v>114</v>
      </c>
      <c r="C32" s="125">
        <f>+SUM(G9,G12,G15,G18:G21)</f>
        <v>82.941211838166666</v>
      </c>
      <c r="D32" s="125">
        <f>+SUM(L9,L12,L15,L18:L21)</f>
        <v>114.97570991781127</v>
      </c>
      <c r="E32" s="125">
        <f>+SUM(Q9,Q12,Q15,Q18:Q21)</f>
        <v>90.107930376910218</v>
      </c>
      <c r="F32" s="126">
        <f>+SUM(C32:E32)</f>
        <v>288.02485213288816</v>
      </c>
    </row>
    <row r="33" spans="2:6" ht="15.75" thickBot="1">
      <c r="B33" s="107" t="s">
        <v>104</v>
      </c>
      <c r="C33" s="127">
        <f>+SUM(C30:C32)</f>
        <v>136.15813479515592</v>
      </c>
      <c r="D33" s="127">
        <f>+SUM(D30:D32)</f>
        <v>150.09970991781125</v>
      </c>
      <c r="E33" s="127">
        <f>+SUM(E30:E32)</f>
        <v>112.38393037691021</v>
      </c>
      <c r="F33" s="128">
        <f>+SUM(F30:F32)</f>
        <v>398.6417750898774</v>
      </c>
    </row>
  </sheetData>
  <mergeCells count="12">
    <mergeCell ref="B28:F28"/>
    <mergeCell ref="K28:K29"/>
    <mergeCell ref="S3:V3"/>
    <mergeCell ref="B4:B5"/>
    <mergeCell ref="B3:Q3"/>
    <mergeCell ref="S4:S5"/>
    <mergeCell ref="T4:T5"/>
    <mergeCell ref="V4:V5"/>
    <mergeCell ref="U4:U5"/>
    <mergeCell ref="C4:G4"/>
    <mergeCell ref="H4:L4"/>
    <mergeCell ref="M4:Q4"/>
  </mergeCells>
  <pageMargins left="0.7" right="0.7" top="0.75" bottom="0.75" header="0.3" footer="0.3"/>
  <pageSetup orientation="portrait" r:id="rId1"/>
  <ignoredErrors>
    <ignoredError sqref="V10 Q10:Q17 V16 V13 G10:G18 L7:L15 L17:L19" formula="1"/>
    <ignoredError sqref="C23:F23 H16:K16 C16:F16 M16:P16 N23:Q23" formulaRange="1"/>
    <ignoredError sqref="L16 G23:M23" formula="1" formulaRange="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3"/>
  <sheetViews>
    <sheetView showGridLines="0" zoomScale="85" zoomScaleNormal="85" workbookViewId="0">
      <selection activeCell="W14" sqref="W14"/>
    </sheetView>
  </sheetViews>
  <sheetFormatPr baseColWidth="10" defaultColWidth="11.42578125" defaultRowHeight="15" outlineLevelCol="1"/>
  <cols>
    <col min="1" max="1" width="13.5703125" style="74" customWidth="1"/>
    <col min="2" max="2" width="21.85546875" customWidth="1"/>
    <col min="3" max="6" width="6.5703125" customWidth="1"/>
    <col min="7" max="7" width="8" customWidth="1"/>
    <col min="8" max="11" width="6.5703125" customWidth="1"/>
    <col min="12" max="12" width="8" customWidth="1"/>
    <col min="13" max="16" width="6.5703125" customWidth="1"/>
    <col min="17" max="17" width="8" customWidth="1"/>
    <col min="18" max="18" width="2" customWidth="1"/>
    <col min="19" max="19" width="11.140625" hidden="1" customWidth="1" outlineLevel="1"/>
    <col min="20" max="21" width="10.140625" hidden="1" customWidth="1" outlineLevel="1"/>
    <col min="22" max="22" width="10.28515625" customWidth="1" collapsed="1"/>
  </cols>
  <sheetData>
    <row r="1" spans="1:22">
      <c r="H1" s="75"/>
      <c r="I1" s="75"/>
    </row>
    <row r="2" spans="1:22" ht="15.75" thickBot="1">
      <c r="H2" s="75"/>
      <c r="I2" s="75"/>
    </row>
    <row r="3" spans="1:22" ht="19.5" customHeight="1">
      <c r="B3" s="289" t="s">
        <v>117</v>
      </c>
      <c r="C3" s="289"/>
      <c r="D3" s="289"/>
      <c r="E3" s="289"/>
      <c r="F3" s="289"/>
      <c r="G3" s="289"/>
      <c r="H3" s="289"/>
      <c r="I3" s="289"/>
      <c r="J3" s="289"/>
      <c r="K3" s="289"/>
      <c r="L3" s="289"/>
      <c r="M3" s="289"/>
      <c r="N3" s="289"/>
      <c r="O3" s="289"/>
      <c r="P3" s="289"/>
      <c r="Q3" s="289"/>
      <c r="S3" s="292"/>
      <c r="T3" s="292"/>
      <c r="U3" s="292"/>
      <c r="V3" s="292"/>
    </row>
    <row r="4" spans="1:22">
      <c r="B4" s="293" t="s">
        <v>94</v>
      </c>
      <c r="C4" s="299" t="s">
        <v>95</v>
      </c>
      <c r="D4" s="300"/>
      <c r="E4" s="300"/>
      <c r="F4" s="300"/>
      <c r="G4" s="301"/>
      <c r="H4" s="299" t="s">
        <v>96</v>
      </c>
      <c r="I4" s="300"/>
      <c r="J4" s="300"/>
      <c r="K4" s="300"/>
      <c r="L4" s="301"/>
      <c r="M4" s="299" t="s">
        <v>97</v>
      </c>
      <c r="N4" s="300"/>
      <c r="O4" s="300"/>
      <c r="P4" s="300"/>
      <c r="Q4" s="301"/>
      <c r="S4" s="295" t="s">
        <v>112</v>
      </c>
      <c r="T4" s="295" t="s">
        <v>113</v>
      </c>
      <c r="U4" s="295" t="s">
        <v>114</v>
      </c>
      <c r="V4" s="297" t="s">
        <v>102</v>
      </c>
    </row>
    <row r="5" spans="1:22" ht="15.75" thickBot="1">
      <c r="B5" s="294"/>
      <c r="C5" s="86" t="s">
        <v>98</v>
      </c>
      <c r="D5" s="85" t="s">
        <v>99</v>
      </c>
      <c r="E5" s="85" t="s">
        <v>100</v>
      </c>
      <c r="F5" s="85" t="s">
        <v>101</v>
      </c>
      <c r="G5" s="109" t="s">
        <v>119</v>
      </c>
      <c r="H5" s="86" t="s">
        <v>98</v>
      </c>
      <c r="I5" s="85" t="s">
        <v>99</v>
      </c>
      <c r="J5" s="85" t="s">
        <v>100</v>
      </c>
      <c r="K5" s="85" t="s">
        <v>101</v>
      </c>
      <c r="L5" s="109" t="s">
        <v>119</v>
      </c>
      <c r="M5" s="86" t="s">
        <v>98</v>
      </c>
      <c r="N5" s="85" t="s">
        <v>99</v>
      </c>
      <c r="O5" s="85" t="s">
        <v>100</v>
      </c>
      <c r="P5" s="85" t="s">
        <v>101</v>
      </c>
      <c r="Q5" s="113" t="s">
        <v>119</v>
      </c>
      <c r="S5" s="296"/>
      <c r="T5" s="296"/>
      <c r="U5" s="296"/>
      <c r="V5" s="298"/>
    </row>
    <row r="6" spans="1:22">
      <c r="B6" s="83"/>
      <c r="C6" s="87"/>
      <c r="D6" s="84"/>
      <c r="E6" s="84"/>
      <c r="F6" s="84"/>
      <c r="G6" s="110"/>
      <c r="H6" s="87"/>
      <c r="I6" s="84"/>
      <c r="J6" s="84"/>
      <c r="K6" s="112"/>
      <c r="L6" s="110"/>
      <c r="M6" s="87"/>
      <c r="N6" s="84"/>
      <c r="O6" s="84"/>
      <c r="P6" s="112"/>
      <c r="Q6" s="114"/>
      <c r="S6" s="82"/>
      <c r="T6" s="82"/>
      <c r="U6" s="82"/>
      <c r="V6" s="89"/>
    </row>
    <row r="7" spans="1:22">
      <c r="B7" s="76" t="s">
        <v>27</v>
      </c>
      <c r="C7" s="90">
        <f t="shared" ref="C7:L7" si="0">+SUM(C8:C9)</f>
        <v>12.712528499999999</v>
      </c>
      <c r="D7" s="91">
        <f t="shared" si="0"/>
        <v>16.950038000000006</v>
      </c>
      <c r="E7" s="91">
        <f t="shared" si="0"/>
        <v>12.712528499999998</v>
      </c>
      <c r="F7" s="91">
        <f t="shared" si="0"/>
        <v>0</v>
      </c>
      <c r="G7" s="111">
        <f t="shared" si="0"/>
        <v>42.375095000000002</v>
      </c>
      <c r="H7" s="90">
        <f>+SUM(H8:H9)</f>
        <v>0</v>
      </c>
      <c r="I7" s="91">
        <f>+SUM(I8:I9)</f>
        <v>0</v>
      </c>
      <c r="J7" s="91">
        <f>+SUM(J8:J9)</f>
        <v>0</v>
      </c>
      <c r="K7" s="91">
        <f>+SUM(K8:K9)</f>
        <v>0</v>
      </c>
      <c r="L7" s="111">
        <f t="shared" si="0"/>
        <v>0</v>
      </c>
      <c r="M7" s="90">
        <f>+SUM(M8:M9)</f>
        <v>0</v>
      </c>
      <c r="N7" s="91">
        <f>+SUM(N8:N9)</f>
        <v>0</v>
      </c>
      <c r="O7" s="91">
        <f>+SUM(O8:O9)</f>
        <v>0</v>
      </c>
      <c r="P7" s="91">
        <f>+SUM(P8:P9)</f>
        <v>0</v>
      </c>
      <c r="Q7" s="115">
        <f>+SUM(Q8:Q9)</f>
        <v>0</v>
      </c>
      <c r="S7" s="91">
        <f>+SUM(S8:S9)</f>
        <v>24.605095000000002</v>
      </c>
      <c r="T7" s="91">
        <f>+SUM(T8:T9)</f>
        <v>0</v>
      </c>
      <c r="U7" s="91">
        <f>+SUM(U8:U9)</f>
        <v>17.77</v>
      </c>
      <c r="V7" s="92">
        <f>+SUM(V8:V9)</f>
        <v>42.375095000000002</v>
      </c>
    </row>
    <row r="8" spans="1:22">
      <c r="B8" s="88" t="s">
        <v>81</v>
      </c>
      <c r="C8" s="129">
        <v>12.712528499999999</v>
      </c>
      <c r="D8" s="93">
        <v>11.892566500000003</v>
      </c>
      <c r="E8" s="93"/>
      <c r="F8" s="93"/>
      <c r="G8" s="94">
        <f>+SUM(C8:F8)</f>
        <v>24.605095000000002</v>
      </c>
      <c r="H8" s="129"/>
      <c r="I8" s="93"/>
      <c r="J8" s="93"/>
      <c r="K8" s="93"/>
      <c r="L8" s="94">
        <f>+SUM(H8:K8)</f>
        <v>0</v>
      </c>
      <c r="M8" s="129"/>
      <c r="N8" s="93"/>
      <c r="O8" s="93"/>
      <c r="P8" s="93"/>
      <c r="Q8" s="116">
        <f>+SUM(M8:P8)</f>
        <v>0</v>
      </c>
      <c r="S8" s="93">
        <f>+SUM(G8,L8,Q8)</f>
        <v>24.605095000000002</v>
      </c>
      <c r="T8" s="93"/>
      <c r="U8" s="93"/>
      <c r="V8" s="94">
        <f>+SUM(S8:U8)</f>
        <v>24.605095000000002</v>
      </c>
    </row>
    <row r="9" spans="1:22">
      <c r="B9" s="88" t="s">
        <v>115</v>
      </c>
      <c r="C9" s="129"/>
      <c r="D9" s="93">
        <v>5.0574715000000019</v>
      </c>
      <c r="E9" s="93">
        <v>12.712528499999998</v>
      </c>
      <c r="F9" s="93"/>
      <c r="G9" s="94">
        <f>+SUM(C9:F9)</f>
        <v>17.77</v>
      </c>
      <c r="H9" s="129"/>
      <c r="I9" s="93"/>
      <c r="J9" s="93"/>
      <c r="K9" s="93"/>
      <c r="L9" s="94">
        <f>+SUM(H9:K9)</f>
        <v>0</v>
      </c>
      <c r="M9" s="129"/>
      <c r="N9" s="93"/>
      <c r="O9" s="93"/>
      <c r="P9" s="93"/>
      <c r="Q9" s="116">
        <f>+SUM(M9:P9)</f>
        <v>0</v>
      </c>
      <c r="S9" s="93"/>
      <c r="T9" s="93"/>
      <c r="U9" s="93">
        <f>+SUM(G9,L9,Q9)</f>
        <v>17.77</v>
      </c>
      <c r="V9" s="94">
        <f>+SUM(S9:U9)</f>
        <v>17.77</v>
      </c>
    </row>
    <row r="10" spans="1:22">
      <c r="A10" s="74" t="s">
        <v>108</v>
      </c>
      <c r="B10" s="76" t="s">
        <v>105</v>
      </c>
      <c r="C10" s="90">
        <f>+SUM(C11:C12)</f>
        <v>9.2143655913978488</v>
      </c>
      <c r="D10" s="91">
        <f>+SUM(D11:D12)</f>
        <v>12.415548387096772</v>
      </c>
      <c r="E10" s="91">
        <f t="shared" ref="E10:Q10" si="1">+SUM(E11:E12)</f>
        <v>12.865548387096773</v>
      </c>
      <c r="F10" s="91">
        <f t="shared" si="1"/>
        <v>7.1103655913978487</v>
      </c>
      <c r="G10" s="111">
        <f t="shared" si="1"/>
        <v>41.605827956989245</v>
      </c>
      <c r="H10" s="90">
        <f t="shared" si="1"/>
        <v>0</v>
      </c>
      <c r="I10" s="91">
        <f t="shared" si="1"/>
        <v>0</v>
      </c>
      <c r="J10" s="91">
        <f t="shared" si="1"/>
        <v>0</v>
      </c>
      <c r="K10" s="91">
        <f t="shared" si="1"/>
        <v>0</v>
      </c>
      <c r="L10" s="111">
        <f t="shared" si="1"/>
        <v>0</v>
      </c>
      <c r="M10" s="90">
        <f t="shared" si="1"/>
        <v>0</v>
      </c>
      <c r="N10" s="91">
        <f t="shared" si="1"/>
        <v>0</v>
      </c>
      <c r="O10" s="91">
        <f t="shared" si="1"/>
        <v>0</v>
      </c>
      <c r="P10" s="91">
        <f t="shared" si="1"/>
        <v>0</v>
      </c>
      <c r="Q10" s="115">
        <f t="shared" si="1"/>
        <v>0</v>
      </c>
      <c r="S10" s="91">
        <f>+SUM(S11:S12)</f>
        <v>21.161827956989246</v>
      </c>
      <c r="T10" s="91">
        <f>+SUM(T11:T12)</f>
        <v>0</v>
      </c>
      <c r="U10" s="91">
        <f>+SUM(U11:U12)</f>
        <v>20.443999999999996</v>
      </c>
      <c r="V10" s="92">
        <f>+SUM(V11:V12)</f>
        <v>41.605827956989245</v>
      </c>
    </row>
    <row r="11" spans="1:22">
      <c r="B11" s="88" t="s">
        <v>82</v>
      </c>
      <c r="C11" s="129">
        <v>7.1103655913978487</v>
      </c>
      <c r="D11" s="93">
        <v>10.665548387096772</v>
      </c>
      <c r="E11" s="93">
        <v>3.3859139784946253</v>
      </c>
      <c r="F11" s="93"/>
      <c r="G11" s="94">
        <f>+SUM(C11:F11)</f>
        <v>21.161827956989246</v>
      </c>
      <c r="H11" s="129"/>
      <c r="I11" s="93"/>
      <c r="J11" s="93"/>
      <c r="K11" s="93"/>
      <c r="L11" s="94">
        <f>+SUM(H11:K11)</f>
        <v>0</v>
      </c>
      <c r="M11" s="129"/>
      <c r="N11" s="93"/>
      <c r="O11" s="93"/>
      <c r="P11" s="93"/>
      <c r="Q11" s="116">
        <f>+SUM(M11:P11)</f>
        <v>0</v>
      </c>
      <c r="S11" s="93">
        <f>+SUM(G11,L11,Q11)</f>
        <v>21.161827956989246</v>
      </c>
      <c r="T11" s="93"/>
      <c r="U11" s="93"/>
      <c r="V11" s="94">
        <f>+SUM(S11:U11)</f>
        <v>21.161827956989246</v>
      </c>
    </row>
    <row r="12" spans="1:22">
      <c r="B12" s="88" t="s">
        <v>115</v>
      </c>
      <c r="C12" s="129">
        <v>2.1040000000000001</v>
      </c>
      <c r="D12" s="93">
        <v>1.75</v>
      </c>
      <c r="E12" s="93">
        <v>9.4796344086021467</v>
      </c>
      <c r="F12" s="93">
        <v>7.1103655913978487</v>
      </c>
      <c r="G12" s="94">
        <f>+SUM(C12:F12)</f>
        <v>20.443999999999996</v>
      </c>
      <c r="H12" s="129"/>
      <c r="I12" s="93"/>
      <c r="J12" s="93"/>
      <c r="K12" s="93"/>
      <c r="L12" s="94">
        <f>+SUM(H12:K12)</f>
        <v>0</v>
      </c>
      <c r="M12" s="129"/>
      <c r="N12" s="93"/>
      <c r="O12" s="93"/>
      <c r="P12" s="93"/>
      <c r="Q12" s="116">
        <f>+SUM(M12:P12)</f>
        <v>0</v>
      </c>
      <c r="S12" s="93"/>
      <c r="T12" s="93"/>
      <c r="U12" s="93">
        <f>+SUM(G12,L12,Q12)</f>
        <v>20.443999999999996</v>
      </c>
      <c r="V12" s="94">
        <f>+SUM(S12:U12)</f>
        <v>20.443999999999996</v>
      </c>
    </row>
    <row r="13" spans="1:22">
      <c r="B13" s="76" t="s">
        <v>106</v>
      </c>
      <c r="C13" s="90">
        <f>+SUM(C14:C15)</f>
        <v>0</v>
      </c>
      <c r="D13" s="91">
        <f>+SUM(D14:D15)</f>
        <v>0</v>
      </c>
      <c r="E13" s="91">
        <f t="shared" ref="E13:Q13" si="2">+SUM(E14:E15)</f>
        <v>0</v>
      </c>
      <c r="F13" s="91">
        <f t="shared" si="2"/>
        <v>7.45</v>
      </c>
      <c r="G13" s="111">
        <f t="shared" si="2"/>
        <v>7.45</v>
      </c>
      <c r="H13" s="90">
        <f t="shared" si="2"/>
        <v>5.5874999999999995</v>
      </c>
      <c r="I13" s="91">
        <f t="shared" si="2"/>
        <v>9.3125</v>
      </c>
      <c r="J13" s="91">
        <f t="shared" si="2"/>
        <v>9.3125</v>
      </c>
      <c r="K13" s="91">
        <f t="shared" si="2"/>
        <v>5.5874999999999986</v>
      </c>
      <c r="L13" s="111">
        <f t="shared" si="2"/>
        <v>29.799999999999997</v>
      </c>
      <c r="M13" s="90">
        <f t="shared" si="2"/>
        <v>0</v>
      </c>
      <c r="N13" s="91">
        <f t="shared" si="2"/>
        <v>0</v>
      </c>
      <c r="O13" s="91">
        <f t="shared" si="2"/>
        <v>0</v>
      </c>
      <c r="P13" s="91">
        <f t="shared" si="2"/>
        <v>0</v>
      </c>
      <c r="Q13" s="115">
        <f t="shared" si="2"/>
        <v>0</v>
      </c>
      <c r="S13" s="91">
        <f>+SUM(S14:S15)</f>
        <v>34.799999999999997</v>
      </c>
      <c r="T13" s="91">
        <f>+SUM(T14:T15)</f>
        <v>0</v>
      </c>
      <c r="U13" s="91">
        <f>+SUM(U14:U15)</f>
        <v>2.4500000000000028</v>
      </c>
      <c r="V13" s="92">
        <f>+SUM(V14:V15)</f>
        <v>37.25</v>
      </c>
    </row>
    <row r="14" spans="1:22">
      <c r="B14" s="88" t="s">
        <v>89</v>
      </c>
      <c r="C14" s="129"/>
      <c r="D14" s="93"/>
      <c r="E14" s="93"/>
      <c r="F14" s="93">
        <v>7.45</v>
      </c>
      <c r="G14" s="94">
        <f>+SUM(C14:F14)</f>
        <v>7.45</v>
      </c>
      <c r="H14" s="129">
        <v>5.5874999999999995</v>
      </c>
      <c r="I14" s="93">
        <v>9.3125</v>
      </c>
      <c r="J14" s="93">
        <v>9.3125</v>
      </c>
      <c r="K14" s="93">
        <v>3.1374999999999957</v>
      </c>
      <c r="L14" s="94">
        <f>+SUM(H14:K14)</f>
        <v>27.349999999999994</v>
      </c>
      <c r="M14" s="129"/>
      <c r="N14" s="93"/>
      <c r="O14" s="93"/>
      <c r="P14" s="93"/>
      <c r="Q14" s="116">
        <f>+SUM(M14:P14)</f>
        <v>0</v>
      </c>
      <c r="S14" s="93">
        <f>+SUM(G14,L14,Q14)</f>
        <v>34.799999999999997</v>
      </c>
      <c r="T14" s="93"/>
      <c r="U14" s="93"/>
      <c r="V14" s="94">
        <f>+SUM(S14:U14)</f>
        <v>34.799999999999997</v>
      </c>
    </row>
    <row r="15" spans="1:22">
      <c r="B15" s="88" t="s">
        <v>115</v>
      </c>
      <c r="C15" s="129"/>
      <c r="D15" s="93"/>
      <c r="E15" s="93"/>
      <c r="F15" s="93"/>
      <c r="G15" s="94">
        <f>+SUM(C15:F15)</f>
        <v>0</v>
      </c>
      <c r="H15" s="129"/>
      <c r="I15" s="93"/>
      <c r="J15" s="93"/>
      <c r="K15" s="93">
        <v>2.4500000000000028</v>
      </c>
      <c r="L15" s="94">
        <f>+SUM(H15:K15)</f>
        <v>2.4500000000000028</v>
      </c>
      <c r="M15" s="129"/>
      <c r="N15" s="93"/>
      <c r="O15" s="93"/>
      <c r="P15" s="93"/>
      <c r="Q15" s="116">
        <f>+SUM(M15:P15)</f>
        <v>0</v>
      </c>
      <c r="S15" s="93"/>
      <c r="T15" s="93"/>
      <c r="U15" s="93">
        <f>+SUM(G15,L15,Q15)</f>
        <v>2.4500000000000028</v>
      </c>
      <c r="V15" s="94">
        <f>+SUM(S15:U15)</f>
        <v>2.4500000000000028</v>
      </c>
    </row>
    <row r="16" spans="1:22" ht="30">
      <c r="B16" s="76" t="s">
        <v>107</v>
      </c>
      <c r="C16" s="90">
        <f>+SUM(C17:C18)</f>
        <v>0</v>
      </c>
      <c r="D16" s="91">
        <f>+SUM(D17:D18)</f>
        <v>0</v>
      </c>
      <c r="E16" s="91">
        <f t="shared" ref="E16:Q16" si="3">+SUM(E17:E18)</f>
        <v>0</v>
      </c>
      <c r="F16" s="91">
        <f t="shared" si="3"/>
        <v>0</v>
      </c>
      <c r="G16" s="111">
        <f t="shared" si="3"/>
        <v>0</v>
      </c>
      <c r="H16" s="90">
        <f t="shared" si="3"/>
        <v>0</v>
      </c>
      <c r="I16" s="91">
        <f t="shared" si="3"/>
        <v>0</v>
      </c>
      <c r="J16" s="91">
        <f t="shared" si="3"/>
        <v>0</v>
      </c>
      <c r="K16" s="91">
        <f t="shared" si="3"/>
        <v>7.7740000000000009</v>
      </c>
      <c r="L16" s="111">
        <f t="shared" si="3"/>
        <v>7.7740000000000009</v>
      </c>
      <c r="M16" s="90">
        <f t="shared" si="3"/>
        <v>5.8305000000000007</v>
      </c>
      <c r="N16" s="91">
        <f t="shared" si="3"/>
        <v>11.661000000000001</v>
      </c>
      <c r="O16" s="91">
        <f t="shared" si="3"/>
        <v>11.661000000000001</v>
      </c>
      <c r="P16" s="91">
        <f t="shared" si="3"/>
        <v>1.9434999999999967</v>
      </c>
      <c r="Q16" s="115">
        <f t="shared" si="3"/>
        <v>31.096</v>
      </c>
      <c r="S16" s="91">
        <f>+SUM(S17:S18)</f>
        <v>0</v>
      </c>
      <c r="T16" s="91">
        <f>+SUM(T17:T18)</f>
        <v>30.05</v>
      </c>
      <c r="U16" s="91">
        <f>+SUM(U17:U18)</f>
        <v>8.82</v>
      </c>
      <c r="V16" s="92">
        <f>+SUM(V17:V18)</f>
        <v>38.870000000000005</v>
      </c>
    </row>
    <row r="17" spans="1:22">
      <c r="B17" s="88" t="s">
        <v>86</v>
      </c>
      <c r="C17" s="129"/>
      <c r="D17" s="93"/>
      <c r="E17" s="93"/>
      <c r="F17" s="93"/>
      <c r="G17" s="94">
        <f>+SUM(C17:F17)</f>
        <v>0</v>
      </c>
      <c r="H17" s="129"/>
      <c r="I17" s="93"/>
      <c r="J17" s="93"/>
      <c r="K17" s="93">
        <v>7.7740000000000009</v>
      </c>
      <c r="L17" s="94">
        <f>+SUM(H17:K17)</f>
        <v>7.7740000000000009</v>
      </c>
      <c r="M17" s="129">
        <v>5.8305000000000007</v>
      </c>
      <c r="N17" s="93">
        <v>11.661000000000001</v>
      </c>
      <c r="O17" s="93">
        <v>4.7844999999999978</v>
      </c>
      <c r="P17" s="93"/>
      <c r="Q17" s="116">
        <f>+SUM(M17:P17)</f>
        <v>22.276</v>
      </c>
      <c r="S17" s="93"/>
      <c r="T17" s="93">
        <f>+SUM(G17,L17,Q17)</f>
        <v>30.05</v>
      </c>
      <c r="U17" s="93"/>
      <c r="V17" s="94">
        <f>+SUM(S17:U17)</f>
        <v>30.05</v>
      </c>
    </row>
    <row r="18" spans="1:22">
      <c r="B18" s="88" t="s">
        <v>115</v>
      </c>
      <c r="C18" s="129"/>
      <c r="D18" s="93"/>
      <c r="E18" s="93"/>
      <c r="F18" s="93"/>
      <c r="G18" s="94">
        <f>+SUM(C18:F18)</f>
        <v>0</v>
      </c>
      <c r="H18" s="129"/>
      <c r="I18" s="93"/>
      <c r="J18" s="93"/>
      <c r="K18" s="93"/>
      <c r="L18" s="94">
        <f>+SUM(H18:K18)</f>
        <v>0</v>
      </c>
      <c r="M18" s="129"/>
      <c r="N18" s="93"/>
      <c r="O18" s="93">
        <v>6.8765000000000036</v>
      </c>
      <c r="P18" s="93">
        <v>1.9434999999999967</v>
      </c>
      <c r="Q18" s="116">
        <f>+SUM(M18:P18)</f>
        <v>8.82</v>
      </c>
      <c r="S18" s="93"/>
      <c r="T18" s="93"/>
      <c r="U18" s="93">
        <f>+SUM(G18,L18,Q18)</f>
        <v>8.82</v>
      </c>
      <c r="V18" s="94">
        <f>+SUM(S18:U18)</f>
        <v>8.82</v>
      </c>
    </row>
    <row r="19" spans="1:22" ht="30">
      <c r="B19" s="76" t="s">
        <v>120</v>
      </c>
      <c r="C19" s="90">
        <v>0</v>
      </c>
      <c r="D19" s="91">
        <v>0</v>
      </c>
      <c r="E19" s="91">
        <v>0</v>
      </c>
      <c r="F19" s="91">
        <v>12.919017969999999</v>
      </c>
      <c r="G19" s="111">
        <f>+SUM(C19:F19)</f>
        <v>12.919017969999999</v>
      </c>
      <c r="H19" s="90">
        <v>12.919017969999999</v>
      </c>
      <c r="I19" s="91">
        <v>20.54501797</v>
      </c>
      <c r="J19" s="91">
        <v>18.638517969999999</v>
      </c>
      <c r="K19" s="91">
        <v>35.128017970000002</v>
      </c>
      <c r="L19" s="111">
        <f>+SUM(H19:K19)</f>
        <v>87.230571879999999</v>
      </c>
      <c r="M19" s="90">
        <v>19.516500000000001</v>
      </c>
      <c r="N19" s="91">
        <v>18.061500000000002</v>
      </c>
      <c r="O19" s="91">
        <v>16.155000000000001</v>
      </c>
      <c r="P19" s="91">
        <v>2.6925000000000008</v>
      </c>
      <c r="Q19" s="115">
        <f>+SUM(M19:P19)</f>
        <v>56.425500000000007</v>
      </c>
      <c r="S19" s="91"/>
      <c r="T19" s="91"/>
      <c r="U19" s="122">
        <f>+SUM(G19,L19,Q19)</f>
        <v>156.57508985000001</v>
      </c>
      <c r="V19" s="92">
        <f>+SUM(S19:U19)</f>
        <v>156.57508985000001</v>
      </c>
    </row>
    <row r="20" spans="1:22">
      <c r="B20" s="76" t="s">
        <v>109</v>
      </c>
      <c r="C20" s="90"/>
      <c r="D20" s="91">
        <v>15.18</v>
      </c>
      <c r="E20" s="91"/>
      <c r="F20" s="91"/>
      <c r="G20" s="94">
        <f>+SUM(C20:F20)</f>
        <v>15.18</v>
      </c>
      <c r="H20" s="90"/>
      <c r="I20" s="91"/>
      <c r="J20" s="91"/>
      <c r="K20" s="91"/>
      <c r="L20" s="94">
        <f>+SUM(H20:K20)</f>
        <v>0</v>
      </c>
      <c r="M20" s="90"/>
      <c r="N20" s="91"/>
      <c r="O20" s="91"/>
      <c r="P20" s="91"/>
      <c r="Q20" s="116">
        <f>+SUM(M20:P20)</f>
        <v>0</v>
      </c>
      <c r="S20" s="91"/>
      <c r="T20" s="91"/>
      <c r="U20" s="93">
        <f>+SUM(G20,L20,Q20)</f>
        <v>15.18</v>
      </c>
      <c r="V20" s="92">
        <f>+SUM(S20:U20)</f>
        <v>15.18</v>
      </c>
    </row>
    <row r="21" spans="1:22" ht="30">
      <c r="B21" s="76" t="s">
        <v>110</v>
      </c>
      <c r="C21" s="90">
        <v>8.3140969340833326</v>
      </c>
      <c r="D21" s="91">
        <v>0</v>
      </c>
      <c r="E21" s="91">
        <v>8.3140969340833326</v>
      </c>
      <c r="F21" s="91">
        <v>0</v>
      </c>
      <c r="G21" s="94">
        <f>+SUM(C21:F21)</f>
        <v>16.628193868166665</v>
      </c>
      <c r="H21" s="90">
        <v>12.647569018905637</v>
      </c>
      <c r="I21" s="91">
        <v>0</v>
      </c>
      <c r="J21" s="91">
        <v>12.647569018905637</v>
      </c>
      <c r="K21" s="91">
        <v>0</v>
      </c>
      <c r="L21" s="94">
        <f>+SUM(H21:K21)</f>
        <v>25.295138037811274</v>
      </c>
      <c r="M21" s="90">
        <v>12.431215188455107</v>
      </c>
      <c r="N21" s="91">
        <v>0</v>
      </c>
      <c r="O21" s="91">
        <v>12.431215188455107</v>
      </c>
      <c r="P21" s="91">
        <v>0</v>
      </c>
      <c r="Q21" s="116">
        <f>+SUM(M21:P21)</f>
        <v>24.862430376910215</v>
      </c>
      <c r="S21" s="91"/>
      <c r="T21" s="91"/>
      <c r="U21" s="93">
        <f>+SUM(G21,L21,Q21)</f>
        <v>66.785762282888157</v>
      </c>
      <c r="V21" s="92">
        <f>+SUM(S21:U21)</f>
        <v>66.785762282888157</v>
      </c>
    </row>
    <row r="22" spans="1:22" ht="15.75" thickBot="1">
      <c r="B22" s="80"/>
      <c r="C22" s="95"/>
      <c r="D22" s="96"/>
      <c r="E22" s="96"/>
      <c r="F22" s="96"/>
      <c r="G22" s="99"/>
      <c r="H22" s="97"/>
      <c r="I22" s="98"/>
      <c r="J22" s="96"/>
      <c r="K22" s="96"/>
      <c r="L22" s="99"/>
      <c r="M22" s="95"/>
      <c r="N22" s="96"/>
      <c r="O22" s="96"/>
      <c r="P22" s="96"/>
      <c r="Q22" s="117"/>
      <c r="S22" s="96"/>
      <c r="T22" s="96"/>
      <c r="U22" s="96"/>
      <c r="V22" s="99"/>
    </row>
    <row r="23" spans="1:22" ht="15.75" thickBot="1">
      <c r="B23" s="101" t="s">
        <v>116</v>
      </c>
      <c r="C23" s="102">
        <f>+SUM(C7,C10,C13,C16,C20:C21)</f>
        <v>30.240991025481179</v>
      </c>
      <c r="D23" s="103">
        <f t="shared" ref="D23:U23" si="4">+SUM(D7,D10,D13,D16,D20:D21)</f>
        <v>44.545586387096776</v>
      </c>
      <c r="E23" s="103">
        <f t="shared" si="4"/>
        <v>33.892173821180101</v>
      </c>
      <c r="F23" s="103">
        <f t="shared" si="4"/>
        <v>14.560365591397849</v>
      </c>
      <c r="G23" s="118">
        <f>+SUM(G7,G10,G13,G16,G19,G20:G21)</f>
        <v>136.15813479515592</v>
      </c>
      <c r="H23" s="102">
        <f t="shared" si="4"/>
        <v>18.235069018905637</v>
      </c>
      <c r="I23" s="103">
        <f t="shared" si="4"/>
        <v>9.3125</v>
      </c>
      <c r="J23" s="103">
        <f t="shared" si="4"/>
        <v>21.960069018905635</v>
      </c>
      <c r="K23" s="103">
        <f t="shared" si="4"/>
        <v>13.361499999999999</v>
      </c>
      <c r="L23" s="118">
        <f>+SUM(L7,L10,L13,L16,L19,L20:L21)</f>
        <v>150.09970991781128</v>
      </c>
      <c r="M23" s="102">
        <f t="shared" si="4"/>
        <v>18.261715188455106</v>
      </c>
      <c r="N23" s="103">
        <f t="shared" si="4"/>
        <v>11.661000000000001</v>
      </c>
      <c r="O23" s="103">
        <f t="shared" si="4"/>
        <v>24.092215188455107</v>
      </c>
      <c r="P23" s="103">
        <f t="shared" si="4"/>
        <v>1.9434999999999967</v>
      </c>
      <c r="Q23" s="118">
        <f>+SUM(Q7,Q10,Q13,Q16,Q19,Q20:Q21)</f>
        <v>112.38393037691021</v>
      </c>
      <c r="R23" s="121"/>
      <c r="S23" s="103">
        <f t="shared" si="4"/>
        <v>80.566922956989245</v>
      </c>
      <c r="T23" s="103">
        <f t="shared" si="4"/>
        <v>30.05</v>
      </c>
      <c r="U23" s="103">
        <f t="shared" si="4"/>
        <v>131.44976228288817</v>
      </c>
      <c r="V23" s="100">
        <f>+SUM(V7,V10,V13,V16,V19,V20:V21)</f>
        <v>398.64177508987746</v>
      </c>
    </row>
    <row r="24" spans="1:22">
      <c r="H24" s="75"/>
      <c r="I24" s="75"/>
    </row>
    <row r="25" spans="1:22">
      <c r="H25" s="75"/>
      <c r="I25" s="75"/>
    </row>
    <row r="26" spans="1:22">
      <c r="A26" s="78"/>
      <c r="D26" s="77"/>
      <c r="E26" s="77"/>
      <c r="V26" s="77"/>
    </row>
    <row r="28" spans="1:22" ht="25.5" customHeight="1" thickBot="1">
      <c r="B28" s="289" t="s">
        <v>118</v>
      </c>
      <c r="C28" s="289"/>
      <c r="D28" s="289"/>
      <c r="E28" s="289"/>
      <c r="F28" s="289"/>
      <c r="G28" s="289"/>
      <c r="H28" s="289"/>
      <c r="I28" s="289"/>
      <c r="J28" s="289"/>
      <c r="K28" s="289"/>
      <c r="L28" s="289"/>
      <c r="M28" s="289"/>
      <c r="N28" s="289"/>
      <c r="O28" s="289"/>
      <c r="P28" s="289"/>
      <c r="Q28" s="289"/>
      <c r="R28" s="289"/>
      <c r="S28" s="289"/>
      <c r="T28" s="289"/>
      <c r="U28" s="289"/>
      <c r="V28" s="289"/>
    </row>
    <row r="29" spans="1:22" ht="23.25" customHeight="1" thickBot="1">
      <c r="B29" s="104" t="s">
        <v>111</v>
      </c>
      <c r="C29" s="105" t="s">
        <v>121</v>
      </c>
      <c r="D29" s="105" t="s">
        <v>122</v>
      </c>
      <c r="E29" s="105" t="s">
        <v>123</v>
      </c>
      <c r="F29" s="105" t="s">
        <v>124</v>
      </c>
      <c r="G29" s="106">
        <v>2017</v>
      </c>
      <c r="H29" s="105" t="s">
        <v>121</v>
      </c>
      <c r="I29" s="105" t="s">
        <v>122</v>
      </c>
      <c r="J29" s="105" t="s">
        <v>123</v>
      </c>
      <c r="K29" s="105" t="s">
        <v>124</v>
      </c>
      <c r="L29" s="106">
        <v>2018</v>
      </c>
      <c r="M29" s="105" t="s">
        <v>121</v>
      </c>
      <c r="N29" s="105" t="s">
        <v>122</v>
      </c>
      <c r="O29" s="105" t="s">
        <v>123</v>
      </c>
      <c r="P29" s="105" t="s">
        <v>124</v>
      </c>
      <c r="Q29" s="106">
        <v>2019</v>
      </c>
      <c r="R29" s="131"/>
      <c r="S29" s="131"/>
      <c r="T29" s="131"/>
      <c r="U29" s="131"/>
      <c r="V29" s="106" t="s">
        <v>104</v>
      </c>
    </row>
    <row r="30" spans="1:22">
      <c r="B30" s="142" t="s">
        <v>112</v>
      </c>
      <c r="C30" s="119">
        <f t="shared" ref="C30:Q30" si="5">+SUM(C8,C11,C14)</f>
        <v>19.822894091397849</v>
      </c>
      <c r="D30" s="119">
        <f t="shared" si="5"/>
        <v>22.558114887096774</v>
      </c>
      <c r="E30" s="119">
        <f t="shared" si="5"/>
        <v>3.3859139784946253</v>
      </c>
      <c r="F30" s="119">
        <f t="shared" si="5"/>
        <v>7.45</v>
      </c>
      <c r="G30" s="130">
        <f t="shared" si="5"/>
        <v>53.216922956989251</v>
      </c>
      <c r="H30" s="119">
        <f t="shared" si="5"/>
        <v>5.5874999999999995</v>
      </c>
      <c r="I30" s="119">
        <f t="shared" si="5"/>
        <v>9.3125</v>
      </c>
      <c r="J30" s="119">
        <f t="shared" si="5"/>
        <v>9.3125</v>
      </c>
      <c r="K30" s="119">
        <f t="shared" si="5"/>
        <v>3.1374999999999957</v>
      </c>
      <c r="L30" s="130">
        <f t="shared" si="5"/>
        <v>27.349999999999994</v>
      </c>
      <c r="M30" s="119">
        <f t="shared" si="5"/>
        <v>0</v>
      </c>
      <c r="N30" s="119">
        <f t="shared" si="5"/>
        <v>0</v>
      </c>
      <c r="O30" s="119">
        <f t="shared" si="5"/>
        <v>0</v>
      </c>
      <c r="P30" s="119">
        <f t="shared" si="5"/>
        <v>0</v>
      </c>
      <c r="Q30" s="130">
        <f t="shared" si="5"/>
        <v>0</v>
      </c>
      <c r="R30" s="132"/>
      <c r="S30" s="132"/>
      <c r="T30" s="132"/>
      <c r="U30" s="132"/>
      <c r="V30" s="120">
        <f>+SUM(G30,L30,Q30)</f>
        <v>80.566922956989245</v>
      </c>
    </row>
    <row r="31" spans="1:22">
      <c r="B31" s="142" t="s">
        <v>113</v>
      </c>
      <c r="C31" s="133">
        <f t="shared" ref="C31:Q31" si="6">+C17</f>
        <v>0</v>
      </c>
      <c r="D31" s="133">
        <f t="shared" si="6"/>
        <v>0</v>
      </c>
      <c r="E31" s="133">
        <f t="shared" si="6"/>
        <v>0</v>
      </c>
      <c r="F31" s="133">
        <f t="shared" si="6"/>
        <v>0</v>
      </c>
      <c r="G31" s="134">
        <f t="shared" si="6"/>
        <v>0</v>
      </c>
      <c r="H31" s="133">
        <f t="shared" si="6"/>
        <v>0</v>
      </c>
      <c r="I31" s="133">
        <f t="shared" si="6"/>
        <v>0</v>
      </c>
      <c r="J31" s="133">
        <f t="shared" si="6"/>
        <v>0</v>
      </c>
      <c r="K31" s="133">
        <f t="shared" si="6"/>
        <v>7.7740000000000009</v>
      </c>
      <c r="L31" s="134">
        <f t="shared" si="6"/>
        <v>7.7740000000000009</v>
      </c>
      <c r="M31" s="133">
        <f t="shared" si="6"/>
        <v>5.8305000000000007</v>
      </c>
      <c r="N31" s="133">
        <f t="shared" si="6"/>
        <v>11.661000000000001</v>
      </c>
      <c r="O31" s="133">
        <f t="shared" si="6"/>
        <v>4.7844999999999978</v>
      </c>
      <c r="P31" s="133">
        <f t="shared" si="6"/>
        <v>0</v>
      </c>
      <c r="Q31" s="134">
        <f t="shared" si="6"/>
        <v>22.276</v>
      </c>
      <c r="R31" s="132"/>
      <c r="S31" s="132"/>
      <c r="T31" s="132"/>
      <c r="U31" s="132"/>
      <c r="V31" s="135">
        <f>+SUM(G31,L31,Q31)</f>
        <v>30.05</v>
      </c>
    </row>
    <row r="32" spans="1:22" ht="15.75" thickBot="1">
      <c r="B32" s="142" t="s">
        <v>114</v>
      </c>
      <c r="C32" s="140">
        <f t="shared" ref="C32:Q32" si="7">+SUM(C9,C12,C15,C18:C21)</f>
        <v>10.418096934083334</v>
      </c>
      <c r="D32" s="140">
        <f t="shared" si="7"/>
        <v>21.987471500000002</v>
      </c>
      <c r="E32" s="140">
        <f t="shared" si="7"/>
        <v>30.506259842685473</v>
      </c>
      <c r="F32" s="140">
        <f t="shared" si="7"/>
        <v>20.029383561397847</v>
      </c>
      <c r="G32" s="141">
        <f t="shared" si="7"/>
        <v>82.941211838166666</v>
      </c>
      <c r="H32" s="140">
        <f t="shared" si="7"/>
        <v>25.566586988905634</v>
      </c>
      <c r="I32" s="140">
        <f t="shared" si="7"/>
        <v>20.54501797</v>
      </c>
      <c r="J32" s="140">
        <f t="shared" si="7"/>
        <v>31.286086988905637</v>
      </c>
      <c r="K32" s="140">
        <f t="shared" si="7"/>
        <v>37.578017970000005</v>
      </c>
      <c r="L32" s="141">
        <f t="shared" si="7"/>
        <v>114.97570991781127</v>
      </c>
      <c r="M32" s="140">
        <f t="shared" si="7"/>
        <v>31.947715188455106</v>
      </c>
      <c r="N32" s="140">
        <f t="shared" si="7"/>
        <v>18.061500000000002</v>
      </c>
      <c r="O32" s="140">
        <f t="shared" si="7"/>
        <v>35.462715188455114</v>
      </c>
      <c r="P32" s="140">
        <f t="shared" si="7"/>
        <v>4.6359999999999975</v>
      </c>
      <c r="Q32" s="141">
        <f t="shared" si="7"/>
        <v>90.107930376910218</v>
      </c>
      <c r="R32" s="139"/>
      <c r="S32" s="139"/>
      <c r="T32" s="139"/>
      <c r="U32" s="139"/>
      <c r="V32" s="135">
        <f>+SUM(G32,L32,Q32)</f>
        <v>288.02485213288816</v>
      </c>
    </row>
    <row r="33" spans="2:22" ht="23.25" customHeight="1" thickBot="1">
      <c r="B33" s="107" t="s">
        <v>104</v>
      </c>
      <c r="C33" s="137">
        <f t="shared" ref="C33:Q33" si="8">+SUM(C30:C32)</f>
        <v>30.240991025481183</v>
      </c>
      <c r="D33" s="137">
        <f t="shared" si="8"/>
        <v>44.545586387096776</v>
      </c>
      <c r="E33" s="137">
        <f t="shared" si="8"/>
        <v>33.892173821180101</v>
      </c>
      <c r="F33" s="137">
        <f t="shared" si="8"/>
        <v>27.479383561397846</v>
      </c>
      <c r="G33" s="136">
        <f t="shared" si="8"/>
        <v>136.15813479515592</v>
      </c>
      <c r="H33" s="137">
        <f t="shared" si="8"/>
        <v>31.154086988905632</v>
      </c>
      <c r="I33" s="137">
        <f t="shared" si="8"/>
        <v>29.85751797</v>
      </c>
      <c r="J33" s="137">
        <f t="shared" si="8"/>
        <v>40.598586988905637</v>
      </c>
      <c r="K33" s="137">
        <f t="shared" si="8"/>
        <v>48.489517970000001</v>
      </c>
      <c r="L33" s="136">
        <f t="shared" si="8"/>
        <v>150.09970991781125</v>
      </c>
      <c r="M33" s="137">
        <f t="shared" si="8"/>
        <v>37.778215188455107</v>
      </c>
      <c r="N33" s="137">
        <f t="shared" si="8"/>
        <v>29.722500000000004</v>
      </c>
      <c r="O33" s="137">
        <f t="shared" si="8"/>
        <v>40.247215188455115</v>
      </c>
      <c r="P33" s="137">
        <f t="shared" si="8"/>
        <v>4.6359999999999975</v>
      </c>
      <c r="Q33" s="136">
        <f t="shared" si="8"/>
        <v>112.38393037691021</v>
      </c>
      <c r="R33" s="138"/>
      <c r="S33" s="138"/>
      <c r="T33" s="138"/>
      <c r="U33" s="138"/>
      <c r="V33" s="136">
        <f>+SUM(V30:V32)</f>
        <v>398.6417750898774</v>
      </c>
    </row>
  </sheetData>
  <mergeCells count="11">
    <mergeCell ref="B28:V28"/>
    <mergeCell ref="B3:Q3"/>
    <mergeCell ref="S3:V3"/>
    <mergeCell ref="B4:B5"/>
    <mergeCell ref="C4:G4"/>
    <mergeCell ref="H4:L4"/>
    <mergeCell ref="M4:Q4"/>
    <mergeCell ref="S4:S5"/>
    <mergeCell ref="T4:T5"/>
    <mergeCell ref="U4:U5"/>
    <mergeCell ref="V4:V5"/>
  </mergeCells>
  <pageMargins left="0.7" right="0.7" top="0.75" bottom="0.75" header="0.3" footer="0.3"/>
  <pageSetup orientation="portrait" r:id="rId1"/>
  <ignoredErrors>
    <ignoredError sqref="K32:O32" formulaRang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3"/>
  <sheetViews>
    <sheetView showGridLines="0" topLeftCell="A4" zoomScale="110" zoomScaleNormal="110" workbookViewId="0">
      <selection activeCell="H40" sqref="H40"/>
    </sheetView>
  </sheetViews>
  <sheetFormatPr baseColWidth="10" defaultColWidth="11.42578125" defaultRowHeight="15" outlineLevelRow="1" outlineLevelCol="1"/>
  <cols>
    <col min="1" max="1" width="13.5703125" style="74" customWidth="1"/>
    <col min="2" max="2" width="21.85546875" customWidth="1"/>
    <col min="3" max="6" width="6.5703125" customWidth="1" outlineLevel="1"/>
    <col min="7" max="7" width="8" customWidth="1"/>
    <col min="8" max="11" width="6.5703125" customWidth="1" outlineLevel="1"/>
    <col min="12" max="12" width="8" customWidth="1"/>
    <col min="13" max="16" width="6.5703125" customWidth="1" outlineLevel="1"/>
    <col min="17" max="17" width="8" customWidth="1"/>
    <col min="18" max="18" width="2" customWidth="1"/>
    <col min="19" max="19" width="11.140625" hidden="1" customWidth="1" outlineLevel="1"/>
    <col min="20" max="21" width="10.140625" hidden="1" customWidth="1" outlineLevel="1"/>
    <col min="22" max="22" width="10.28515625" customWidth="1" collapsed="1"/>
  </cols>
  <sheetData>
    <row r="1" spans="1:22">
      <c r="H1" s="75"/>
      <c r="I1" s="75"/>
    </row>
    <row r="2" spans="1:22" ht="15.75" thickBot="1">
      <c r="H2" s="75"/>
      <c r="I2" s="75"/>
    </row>
    <row r="3" spans="1:22" ht="19.5" customHeight="1">
      <c r="B3" s="289" t="s">
        <v>117</v>
      </c>
      <c r="C3" s="289"/>
      <c r="D3" s="289"/>
      <c r="E3" s="289"/>
      <c r="F3" s="289"/>
      <c r="G3" s="289"/>
      <c r="H3" s="289"/>
      <c r="I3" s="289"/>
      <c r="J3" s="289"/>
      <c r="K3" s="289"/>
      <c r="L3" s="289"/>
      <c r="M3" s="289"/>
      <c r="N3" s="289"/>
      <c r="O3" s="289"/>
      <c r="P3" s="289"/>
      <c r="Q3" s="289"/>
      <c r="S3" s="292"/>
      <c r="T3" s="292"/>
      <c r="U3" s="292"/>
      <c r="V3" s="292"/>
    </row>
    <row r="4" spans="1:22">
      <c r="B4" s="293" t="s">
        <v>94</v>
      </c>
      <c r="C4" s="299" t="s">
        <v>95</v>
      </c>
      <c r="D4" s="300"/>
      <c r="E4" s="300"/>
      <c r="F4" s="300"/>
      <c r="G4" s="301"/>
      <c r="H4" s="299" t="s">
        <v>96</v>
      </c>
      <c r="I4" s="300"/>
      <c r="J4" s="300"/>
      <c r="K4" s="300"/>
      <c r="L4" s="301"/>
      <c r="M4" s="299" t="s">
        <v>97</v>
      </c>
      <c r="N4" s="300"/>
      <c r="O4" s="300"/>
      <c r="P4" s="300"/>
      <c r="Q4" s="301"/>
      <c r="S4" s="295" t="s">
        <v>112</v>
      </c>
      <c r="T4" s="295" t="s">
        <v>113</v>
      </c>
      <c r="U4" s="295" t="s">
        <v>114</v>
      </c>
      <c r="V4" s="297" t="s">
        <v>102</v>
      </c>
    </row>
    <row r="5" spans="1:22" ht="15.75" thickBot="1">
      <c r="B5" s="294"/>
      <c r="C5" s="86" t="s">
        <v>98</v>
      </c>
      <c r="D5" s="85" t="s">
        <v>99</v>
      </c>
      <c r="E5" s="85" t="s">
        <v>100</v>
      </c>
      <c r="F5" s="85" t="s">
        <v>101</v>
      </c>
      <c r="G5" s="109" t="s">
        <v>119</v>
      </c>
      <c r="H5" s="86" t="s">
        <v>98</v>
      </c>
      <c r="I5" s="85" t="s">
        <v>99</v>
      </c>
      <c r="J5" s="85" t="s">
        <v>100</v>
      </c>
      <c r="K5" s="85" t="s">
        <v>101</v>
      </c>
      <c r="L5" s="109" t="s">
        <v>119</v>
      </c>
      <c r="M5" s="86" t="s">
        <v>98</v>
      </c>
      <c r="N5" s="85" t="s">
        <v>99</v>
      </c>
      <c r="O5" s="85" t="s">
        <v>100</v>
      </c>
      <c r="P5" s="85" t="s">
        <v>101</v>
      </c>
      <c r="Q5" s="113" t="s">
        <v>119</v>
      </c>
      <c r="S5" s="296"/>
      <c r="T5" s="296"/>
      <c r="U5" s="296"/>
      <c r="V5" s="298"/>
    </row>
    <row r="6" spans="1:22">
      <c r="B6" s="83"/>
      <c r="C6" s="87"/>
      <c r="D6" s="84"/>
      <c r="E6" s="84"/>
      <c r="F6" s="84"/>
      <c r="G6" s="110"/>
      <c r="H6" s="87"/>
      <c r="I6" s="84"/>
      <c r="J6" s="84"/>
      <c r="K6" s="112"/>
      <c r="L6" s="110"/>
      <c r="M6" s="87"/>
      <c r="N6" s="84"/>
      <c r="O6" s="84"/>
      <c r="P6" s="112"/>
      <c r="Q6" s="114"/>
      <c r="S6" s="82"/>
      <c r="T6" s="82"/>
      <c r="U6" s="82"/>
      <c r="V6" s="89"/>
    </row>
    <row r="7" spans="1:22">
      <c r="B7" s="76" t="s">
        <v>27</v>
      </c>
      <c r="C7" s="90">
        <f t="shared" ref="C7:L7" si="0">+SUM(C8:C9)</f>
        <v>12.712528499999999</v>
      </c>
      <c r="D7" s="91">
        <f t="shared" si="0"/>
        <v>16.950038000000006</v>
      </c>
      <c r="E7" s="91">
        <f t="shared" si="0"/>
        <v>12.712528499999998</v>
      </c>
      <c r="F7" s="91">
        <f t="shared" si="0"/>
        <v>0</v>
      </c>
      <c r="G7" s="111">
        <f t="shared" si="0"/>
        <v>42.375095000000002</v>
      </c>
      <c r="H7" s="90">
        <f>+SUM(H8:H9)</f>
        <v>0</v>
      </c>
      <c r="I7" s="91">
        <f>+SUM(I8:I9)</f>
        <v>0</v>
      </c>
      <c r="J7" s="91">
        <f>+SUM(J8:J9)</f>
        <v>0</v>
      </c>
      <c r="K7" s="91">
        <f>+SUM(K8:K9)</f>
        <v>0</v>
      </c>
      <c r="L7" s="111">
        <f t="shared" si="0"/>
        <v>0</v>
      </c>
      <c r="M7" s="90">
        <f>+SUM(M8:M9)</f>
        <v>0</v>
      </c>
      <c r="N7" s="91">
        <f>+SUM(N8:N9)</f>
        <v>0</v>
      </c>
      <c r="O7" s="91">
        <f>+SUM(O8:O9)</f>
        <v>0</v>
      </c>
      <c r="P7" s="91">
        <f>+SUM(P8:P9)</f>
        <v>0</v>
      </c>
      <c r="Q7" s="115">
        <f>+SUM(Q8:Q9)</f>
        <v>0</v>
      </c>
      <c r="S7" s="91">
        <f>+SUM(S8:S9)</f>
        <v>24.605095000000002</v>
      </c>
      <c r="T7" s="91">
        <f>+SUM(T8:T9)</f>
        <v>0</v>
      </c>
      <c r="U7" s="91">
        <f>+SUM(U8:U9)</f>
        <v>17.77</v>
      </c>
      <c r="V7" s="92">
        <f>+SUM(V8:V9)</f>
        <v>42.375095000000002</v>
      </c>
    </row>
    <row r="8" spans="1:22">
      <c r="B8" s="88" t="s">
        <v>81</v>
      </c>
      <c r="C8" s="129">
        <v>12.712528499999999</v>
      </c>
      <c r="D8" s="93">
        <v>11.892566500000003</v>
      </c>
      <c r="E8" s="93"/>
      <c r="F8" s="93"/>
      <c r="G8" s="94">
        <f>+SUM(C8:F8)</f>
        <v>24.605095000000002</v>
      </c>
      <c r="H8" s="129"/>
      <c r="I8" s="93"/>
      <c r="J8" s="93"/>
      <c r="K8" s="93"/>
      <c r="L8" s="94">
        <f>+SUM(H8:K8)</f>
        <v>0</v>
      </c>
      <c r="M8" s="129"/>
      <c r="N8" s="93"/>
      <c r="O8" s="93"/>
      <c r="P8" s="93"/>
      <c r="Q8" s="116">
        <f>+SUM(M8:P8)</f>
        <v>0</v>
      </c>
      <c r="S8" s="93">
        <f>+SUM(G8,L8,Q8)</f>
        <v>24.605095000000002</v>
      </c>
      <c r="T8" s="93"/>
      <c r="U8" s="93"/>
      <c r="V8" s="94">
        <f>+SUM(S8:U8)</f>
        <v>24.605095000000002</v>
      </c>
    </row>
    <row r="9" spans="1:22">
      <c r="B9" s="88" t="s">
        <v>115</v>
      </c>
      <c r="C9" s="129"/>
      <c r="D9" s="93">
        <v>5.0574715000000019</v>
      </c>
      <c r="E9" s="93">
        <v>12.712528499999998</v>
      </c>
      <c r="F9" s="93"/>
      <c r="G9" s="94">
        <f>+SUM(C9:F9)</f>
        <v>17.77</v>
      </c>
      <c r="H9" s="129"/>
      <c r="I9" s="93"/>
      <c r="J9" s="93"/>
      <c r="K9" s="93"/>
      <c r="L9" s="94">
        <f>+SUM(H9:K9)</f>
        <v>0</v>
      </c>
      <c r="M9" s="129"/>
      <c r="N9" s="93"/>
      <c r="O9" s="93"/>
      <c r="P9" s="93"/>
      <c r="Q9" s="116">
        <f>+SUM(M9:P9)</f>
        <v>0</v>
      </c>
      <c r="S9" s="93"/>
      <c r="T9" s="93"/>
      <c r="U9" s="93">
        <f>+SUM(G9,L9,Q9)</f>
        <v>17.77</v>
      </c>
      <c r="V9" s="94">
        <f>+SUM(S9:U9)</f>
        <v>17.77</v>
      </c>
    </row>
    <row r="10" spans="1:22">
      <c r="A10" s="74" t="s">
        <v>108</v>
      </c>
      <c r="B10" s="76" t="s">
        <v>105</v>
      </c>
      <c r="C10" s="90">
        <f>+SUM(C11:C12)</f>
        <v>9.2143655913978488</v>
      </c>
      <c r="D10" s="91">
        <f>+SUM(D11:D12)</f>
        <v>12.415548387096772</v>
      </c>
      <c r="E10" s="91">
        <f t="shared" ref="E10:Q10" si="1">+SUM(E11:E12)</f>
        <v>12.865548387096773</v>
      </c>
      <c r="F10" s="91">
        <f t="shared" si="1"/>
        <v>7.1103655913978487</v>
      </c>
      <c r="G10" s="111">
        <f t="shared" si="1"/>
        <v>41.605827956989245</v>
      </c>
      <c r="H10" s="90">
        <f t="shared" si="1"/>
        <v>0</v>
      </c>
      <c r="I10" s="91">
        <f t="shared" si="1"/>
        <v>0</v>
      </c>
      <c r="J10" s="91">
        <f t="shared" si="1"/>
        <v>0</v>
      </c>
      <c r="K10" s="91">
        <f t="shared" si="1"/>
        <v>0</v>
      </c>
      <c r="L10" s="111">
        <f t="shared" si="1"/>
        <v>0</v>
      </c>
      <c r="M10" s="90">
        <f t="shared" si="1"/>
        <v>0</v>
      </c>
      <c r="N10" s="91">
        <f t="shared" si="1"/>
        <v>0</v>
      </c>
      <c r="O10" s="91">
        <f t="shared" si="1"/>
        <v>0</v>
      </c>
      <c r="P10" s="91">
        <f t="shared" si="1"/>
        <v>0</v>
      </c>
      <c r="Q10" s="115">
        <f t="shared" si="1"/>
        <v>0</v>
      </c>
      <c r="S10" s="91">
        <f>+SUM(S11:S12)</f>
        <v>21.161827956989246</v>
      </c>
      <c r="T10" s="91">
        <f>+SUM(T11:T12)</f>
        <v>0</v>
      </c>
      <c r="U10" s="91">
        <f>+SUM(U11:U12)</f>
        <v>20.443999999999996</v>
      </c>
      <c r="V10" s="92">
        <f>+SUM(V11:V12)</f>
        <v>41.605827956989245</v>
      </c>
    </row>
    <row r="11" spans="1:22">
      <c r="B11" s="88" t="s">
        <v>82</v>
      </c>
      <c r="C11" s="129">
        <v>7.1103655913978487</v>
      </c>
      <c r="D11" s="93">
        <v>10.665548387096772</v>
      </c>
      <c r="E11" s="93">
        <v>3.3859139784946253</v>
      </c>
      <c r="F11" s="93"/>
      <c r="G11" s="94">
        <f>+SUM(C11:F11)</f>
        <v>21.161827956989246</v>
      </c>
      <c r="H11" s="129"/>
      <c r="I11" s="93"/>
      <c r="J11" s="93"/>
      <c r="K11" s="93"/>
      <c r="L11" s="94">
        <f>+SUM(H11:K11)</f>
        <v>0</v>
      </c>
      <c r="M11" s="129"/>
      <c r="N11" s="93"/>
      <c r="O11" s="93"/>
      <c r="P11" s="93"/>
      <c r="Q11" s="116">
        <f>+SUM(M11:P11)</f>
        <v>0</v>
      </c>
      <c r="S11" s="93">
        <f>+SUM(G11,L11,Q11)</f>
        <v>21.161827956989246</v>
      </c>
      <c r="T11" s="93"/>
      <c r="U11" s="93"/>
      <c r="V11" s="94">
        <f>+SUM(S11:U11)</f>
        <v>21.161827956989246</v>
      </c>
    </row>
    <row r="12" spans="1:22">
      <c r="B12" s="88" t="s">
        <v>115</v>
      </c>
      <c r="C12" s="129">
        <v>2.1040000000000001</v>
      </c>
      <c r="D12" s="93">
        <v>1.75</v>
      </c>
      <c r="E12" s="93">
        <v>9.4796344086021467</v>
      </c>
      <c r="F12" s="93">
        <v>7.1103655913978487</v>
      </c>
      <c r="G12" s="94">
        <f>+SUM(C12:F12)</f>
        <v>20.443999999999996</v>
      </c>
      <c r="H12" s="129"/>
      <c r="I12" s="93"/>
      <c r="J12" s="93"/>
      <c r="K12" s="93"/>
      <c r="L12" s="94">
        <f>+SUM(H12:K12)</f>
        <v>0</v>
      </c>
      <c r="M12" s="129"/>
      <c r="N12" s="93"/>
      <c r="O12" s="93"/>
      <c r="P12" s="93"/>
      <c r="Q12" s="116">
        <f>+SUM(M12:P12)</f>
        <v>0</v>
      </c>
      <c r="S12" s="93"/>
      <c r="T12" s="93"/>
      <c r="U12" s="93">
        <f>+SUM(G12,L12,Q12)</f>
        <v>20.443999999999996</v>
      </c>
      <c r="V12" s="94">
        <f>+SUM(S12:U12)</f>
        <v>20.443999999999996</v>
      </c>
    </row>
    <row r="13" spans="1:22">
      <c r="B13" s="76" t="s">
        <v>106</v>
      </c>
      <c r="C13" s="90">
        <f>+SUM(C14:C15)</f>
        <v>0</v>
      </c>
      <c r="D13" s="91">
        <f>+SUM(D14:D15)</f>
        <v>0</v>
      </c>
      <c r="E13" s="91">
        <f t="shared" ref="E13:Q13" si="2">+SUM(E14:E15)</f>
        <v>0</v>
      </c>
      <c r="F13" s="91">
        <f t="shared" si="2"/>
        <v>7.45</v>
      </c>
      <c r="G13" s="111">
        <f t="shared" si="2"/>
        <v>7.45</v>
      </c>
      <c r="H13" s="90">
        <f t="shared" si="2"/>
        <v>5.5874999999999995</v>
      </c>
      <c r="I13" s="91">
        <f t="shared" si="2"/>
        <v>9.3125</v>
      </c>
      <c r="J13" s="91">
        <f t="shared" si="2"/>
        <v>9.3125</v>
      </c>
      <c r="K13" s="91">
        <f t="shared" si="2"/>
        <v>5.5874999999999986</v>
      </c>
      <c r="L13" s="111">
        <f t="shared" si="2"/>
        <v>29.799999999999997</v>
      </c>
      <c r="M13" s="90">
        <f t="shared" si="2"/>
        <v>0</v>
      </c>
      <c r="N13" s="91">
        <f t="shared" si="2"/>
        <v>0</v>
      </c>
      <c r="O13" s="91">
        <f t="shared" si="2"/>
        <v>0</v>
      </c>
      <c r="P13" s="91">
        <f t="shared" si="2"/>
        <v>0</v>
      </c>
      <c r="Q13" s="115">
        <f t="shared" si="2"/>
        <v>0</v>
      </c>
      <c r="S13" s="91">
        <f>+SUM(S14:S15)</f>
        <v>34.799999999999997</v>
      </c>
      <c r="T13" s="91">
        <f>+SUM(T14:T15)</f>
        <v>0</v>
      </c>
      <c r="U13" s="91">
        <f>+SUM(U14:U15)</f>
        <v>2.4500000000000028</v>
      </c>
      <c r="V13" s="92">
        <f>+SUM(V14:V15)</f>
        <v>37.25</v>
      </c>
    </row>
    <row r="14" spans="1:22">
      <c r="B14" s="88" t="s">
        <v>89</v>
      </c>
      <c r="C14" s="129"/>
      <c r="D14" s="93"/>
      <c r="E14" s="93"/>
      <c r="F14" s="93">
        <v>7.45</v>
      </c>
      <c r="G14" s="94">
        <f>+SUM(C14:F14)</f>
        <v>7.45</v>
      </c>
      <c r="H14" s="129">
        <v>5.5874999999999995</v>
      </c>
      <c r="I14" s="93">
        <v>9.3125</v>
      </c>
      <c r="J14" s="93">
        <v>9.3125</v>
      </c>
      <c r="K14" s="93">
        <v>3.1374999999999957</v>
      </c>
      <c r="L14" s="94">
        <f>+SUM(H14:K14)</f>
        <v>27.349999999999994</v>
      </c>
      <c r="M14" s="129"/>
      <c r="N14" s="93"/>
      <c r="O14" s="93"/>
      <c r="P14" s="93"/>
      <c r="Q14" s="116">
        <f>+SUM(M14:P14)</f>
        <v>0</v>
      </c>
      <c r="S14" s="93">
        <f>+SUM(G14,L14,Q14)</f>
        <v>34.799999999999997</v>
      </c>
      <c r="T14" s="93"/>
      <c r="U14" s="93"/>
      <c r="V14" s="94">
        <f>+SUM(S14:U14)</f>
        <v>34.799999999999997</v>
      </c>
    </row>
    <row r="15" spans="1:22">
      <c r="B15" s="88" t="s">
        <v>115</v>
      </c>
      <c r="C15" s="129"/>
      <c r="D15" s="93"/>
      <c r="E15" s="93"/>
      <c r="F15" s="93"/>
      <c r="G15" s="94">
        <f>+SUM(C15:F15)</f>
        <v>0</v>
      </c>
      <c r="H15" s="129"/>
      <c r="I15" s="93"/>
      <c r="J15" s="93"/>
      <c r="K15" s="93">
        <v>2.4500000000000028</v>
      </c>
      <c r="L15" s="94">
        <f>+SUM(H15:K15)</f>
        <v>2.4500000000000028</v>
      </c>
      <c r="M15" s="129"/>
      <c r="N15" s="93"/>
      <c r="O15" s="93"/>
      <c r="P15" s="93"/>
      <c r="Q15" s="116">
        <f>+SUM(M15:P15)</f>
        <v>0</v>
      </c>
      <c r="S15" s="93"/>
      <c r="T15" s="93"/>
      <c r="U15" s="93">
        <f>+SUM(G15,L15,Q15)</f>
        <v>2.4500000000000028</v>
      </c>
      <c r="V15" s="94">
        <f>+SUM(S15:U15)</f>
        <v>2.4500000000000028</v>
      </c>
    </row>
    <row r="16" spans="1:22" ht="30">
      <c r="B16" s="76" t="s">
        <v>107</v>
      </c>
      <c r="C16" s="90">
        <f>+SUM(C17:C18)</f>
        <v>0</v>
      </c>
      <c r="D16" s="91">
        <f>+SUM(D17:D18)</f>
        <v>0</v>
      </c>
      <c r="E16" s="91">
        <f t="shared" ref="E16:Q16" si="3">+SUM(E17:E18)</f>
        <v>0</v>
      </c>
      <c r="F16" s="91">
        <f t="shared" si="3"/>
        <v>0</v>
      </c>
      <c r="G16" s="111">
        <f t="shared" si="3"/>
        <v>0</v>
      </c>
      <c r="H16" s="90">
        <f t="shared" si="3"/>
        <v>0</v>
      </c>
      <c r="I16" s="91">
        <f t="shared" si="3"/>
        <v>0</v>
      </c>
      <c r="J16" s="91">
        <f t="shared" si="3"/>
        <v>0</v>
      </c>
      <c r="K16" s="91">
        <f t="shared" si="3"/>
        <v>7.7740000000000009</v>
      </c>
      <c r="L16" s="111">
        <f t="shared" si="3"/>
        <v>7.7740000000000009</v>
      </c>
      <c r="M16" s="90">
        <f t="shared" si="3"/>
        <v>5.8305000000000007</v>
      </c>
      <c r="N16" s="91">
        <f t="shared" si="3"/>
        <v>11.661000000000001</v>
      </c>
      <c r="O16" s="91">
        <f t="shared" si="3"/>
        <v>11.661000000000001</v>
      </c>
      <c r="P16" s="91">
        <f t="shared" si="3"/>
        <v>1.9434999999999967</v>
      </c>
      <c r="Q16" s="115">
        <f t="shared" si="3"/>
        <v>31.096</v>
      </c>
      <c r="S16" s="91">
        <f>+SUM(S17:S18)</f>
        <v>0</v>
      </c>
      <c r="T16" s="91">
        <f>+SUM(T17:T18)</f>
        <v>30.05</v>
      </c>
      <c r="U16" s="91">
        <f>+SUM(U17:U18)</f>
        <v>8.82</v>
      </c>
      <c r="V16" s="92">
        <f>+SUM(V17:V18)</f>
        <v>38.870000000000005</v>
      </c>
    </row>
    <row r="17" spans="1:22">
      <c r="B17" s="88" t="s">
        <v>86</v>
      </c>
      <c r="C17" s="129"/>
      <c r="D17" s="93"/>
      <c r="E17" s="93"/>
      <c r="F17" s="93"/>
      <c r="G17" s="94">
        <f>+SUM(C17:F17)</f>
        <v>0</v>
      </c>
      <c r="H17" s="129"/>
      <c r="I17" s="93"/>
      <c r="J17" s="93"/>
      <c r="K17" s="93">
        <v>7.7740000000000009</v>
      </c>
      <c r="L17" s="94">
        <f>+SUM(H17:K17)</f>
        <v>7.7740000000000009</v>
      </c>
      <c r="M17" s="129">
        <v>5.8305000000000007</v>
      </c>
      <c r="N17" s="93">
        <v>11.661000000000001</v>
      </c>
      <c r="O17" s="93">
        <v>4.7844999999999978</v>
      </c>
      <c r="P17" s="93"/>
      <c r="Q17" s="116">
        <f>+SUM(M17:P17)</f>
        <v>22.276</v>
      </c>
      <c r="S17" s="93"/>
      <c r="T17" s="93">
        <f>+SUM(G17,L17,Q17)</f>
        <v>30.05</v>
      </c>
      <c r="U17" s="93"/>
      <c r="V17" s="94">
        <f>+SUM(S17:U17)</f>
        <v>30.05</v>
      </c>
    </row>
    <row r="18" spans="1:22">
      <c r="B18" s="88" t="s">
        <v>115</v>
      </c>
      <c r="C18" s="129"/>
      <c r="D18" s="93"/>
      <c r="E18" s="93"/>
      <c r="F18" s="93"/>
      <c r="G18" s="94">
        <f>+SUM(C18:F18)</f>
        <v>0</v>
      </c>
      <c r="H18" s="129"/>
      <c r="I18" s="93"/>
      <c r="J18" s="93"/>
      <c r="K18" s="93"/>
      <c r="L18" s="94">
        <f>+SUM(H18:K18)</f>
        <v>0</v>
      </c>
      <c r="M18" s="129"/>
      <c r="N18" s="93"/>
      <c r="O18" s="93">
        <v>6.8765000000000036</v>
      </c>
      <c r="P18" s="93">
        <v>1.9434999999999967</v>
      </c>
      <c r="Q18" s="116">
        <f>+SUM(M18:P18)</f>
        <v>8.82</v>
      </c>
      <c r="S18" s="93"/>
      <c r="T18" s="93"/>
      <c r="U18" s="93">
        <f>+SUM(G18,L18,Q18)</f>
        <v>8.82</v>
      </c>
      <c r="V18" s="94">
        <f>+SUM(S18:U18)</f>
        <v>8.82</v>
      </c>
    </row>
    <row r="19" spans="1:22" ht="30">
      <c r="B19" s="76" t="s">
        <v>120</v>
      </c>
      <c r="C19" s="90">
        <v>0</v>
      </c>
      <c r="D19" s="91">
        <v>5.3735319148936176</v>
      </c>
      <c r="E19" s="91">
        <v>5.4245472653250735</v>
      </c>
      <c r="F19" s="91">
        <v>1.4552553333333331</v>
      </c>
      <c r="G19" s="111">
        <f>+SUM(C19:F19)</f>
        <v>12.253334513552025</v>
      </c>
      <c r="H19" s="90">
        <v>12.919017969999999</v>
      </c>
      <c r="I19" s="91">
        <v>20.54501797</v>
      </c>
      <c r="J19" s="91">
        <v>18.638517969999999</v>
      </c>
      <c r="K19" s="91">
        <v>35.128017970000002</v>
      </c>
      <c r="L19" s="111">
        <f>+SUM(H19:K19)</f>
        <v>87.230571879999999</v>
      </c>
      <c r="M19" s="90">
        <v>19.516500000000001</v>
      </c>
      <c r="N19" s="91">
        <v>18.061500000000002</v>
      </c>
      <c r="O19" s="91">
        <v>16.155000000000001</v>
      </c>
      <c r="P19" s="91">
        <v>2.6925000000000008</v>
      </c>
      <c r="Q19" s="115">
        <f>+SUM(M19:P19)</f>
        <v>56.425500000000007</v>
      </c>
      <c r="S19" s="91"/>
      <c r="T19" s="91"/>
      <c r="U19" s="122">
        <f>+SUM(G19,L19,Q19)</f>
        <v>155.90940639355202</v>
      </c>
      <c r="V19" s="92">
        <f>+SUM(S19:U19)</f>
        <v>155.90940639355202</v>
      </c>
    </row>
    <row r="20" spans="1:22" hidden="1" outlineLevel="1">
      <c r="B20" s="76" t="s">
        <v>109</v>
      </c>
      <c r="C20" s="90"/>
      <c r="D20" s="91"/>
      <c r="E20" s="91"/>
      <c r="F20" s="91"/>
      <c r="G20" s="94">
        <f>+SUM(C20:F20)</f>
        <v>0</v>
      </c>
      <c r="H20" s="90"/>
      <c r="I20" s="91"/>
      <c r="J20" s="91"/>
      <c r="K20" s="91"/>
      <c r="L20" s="94">
        <f>+SUM(H20:K20)</f>
        <v>0</v>
      </c>
      <c r="M20" s="90"/>
      <c r="N20" s="91"/>
      <c r="O20" s="91"/>
      <c r="P20" s="91"/>
      <c r="Q20" s="116">
        <f>+SUM(M20:P20)</f>
        <v>0</v>
      </c>
      <c r="S20" s="91"/>
      <c r="T20" s="91"/>
      <c r="U20" s="93">
        <f>+SUM(G20,L20,Q20)</f>
        <v>0</v>
      </c>
      <c r="V20" s="92">
        <f>+SUM(S20:U20)</f>
        <v>0</v>
      </c>
    </row>
    <row r="21" spans="1:22" ht="30" hidden="1" outlineLevel="1">
      <c r="B21" s="76" t="s">
        <v>110</v>
      </c>
      <c r="C21" s="90"/>
      <c r="D21" s="91"/>
      <c r="E21" s="91"/>
      <c r="F21" s="91"/>
      <c r="G21" s="94">
        <f>+SUM(C21:F21)</f>
        <v>0</v>
      </c>
      <c r="H21" s="90"/>
      <c r="I21" s="91"/>
      <c r="J21" s="91"/>
      <c r="K21" s="91"/>
      <c r="L21" s="94">
        <f>+SUM(H21:K21)</f>
        <v>0</v>
      </c>
      <c r="M21" s="90"/>
      <c r="N21" s="91"/>
      <c r="O21" s="91"/>
      <c r="P21" s="91"/>
      <c r="Q21" s="116">
        <f>+SUM(M21:P21)</f>
        <v>0</v>
      </c>
      <c r="S21" s="91"/>
      <c r="T21" s="91"/>
      <c r="U21" s="93">
        <f>+SUM(G21,L21,Q21)</f>
        <v>0</v>
      </c>
      <c r="V21" s="92">
        <f>+SUM(S21:U21)</f>
        <v>0</v>
      </c>
    </row>
    <row r="22" spans="1:22" ht="15.75" collapsed="1" thickBot="1">
      <c r="B22" s="80"/>
      <c r="C22" s="95"/>
      <c r="D22" s="96"/>
      <c r="E22" s="96"/>
      <c r="F22" s="96"/>
      <c r="G22" s="99"/>
      <c r="H22" s="97"/>
      <c r="I22" s="98"/>
      <c r="J22" s="96"/>
      <c r="K22" s="96"/>
      <c r="L22" s="99"/>
      <c r="M22" s="95"/>
      <c r="N22" s="96"/>
      <c r="O22" s="96"/>
      <c r="P22" s="96"/>
      <c r="Q22" s="117"/>
      <c r="S22" s="96"/>
      <c r="T22" s="96"/>
      <c r="U22" s="96"/>
      <c r="V22" s="99"/>
    </row>
    <row r="23" spans="1:22" ht="15.75" thickBot="1">
      <c r="B23" s="101" t="s">
        <v>116</v>
      </c>
      <c r="C23" s="102">
        <f>+SUM(C7,C10,C13,C16,C20:C21)</f>
        <v>21.926894091397848</v>
      </c>
      <c r="D23" s="103">
        <f t="shared" ref="D23:U23" si="4">+SUM(D7,D10,D13,D16,D20:D21)</f>
        <v>29.365586387096776</v>
      </c>
      <c r="E23" s="103">
        <f t="shared" si="4"/>
        <v>25.578076887096771</v>
      </c>
      <c r="F23" s="103">
        <f t="shared" si="4"/>
        <v>14.560365591397849</v>
      </c>
      <c r="G23" s="118">
        <f>+SUM(G7,G10,G13,G16,G19,G20:G21)</f>
        <v>103.68425747054127</v>
      </c>
      <c r="H23" s="102">
        <f t="shared" si="4"/>
        <v>5.5874999999999995</v>
      </c>
      <c r="I23" s="103">
        <f t="shared" si="4"/>
        <v>9.3125</v>
      </c>
      <c r="J23" s="103">
        <f t="shared" si="4"/>
        <v>9.3125</v>
      </c>
      <c r="K23" s="103">
        <f t="shared" si="4"/>
        <v>13.361499999999999</v>
      </c>
      <c r="L23" s="118">
        <f>+SUM(L7,L10,L13,L16,L19,L20:L21)</f>
        <v>124.80457188</v>
      </c>
      <c r="M23" s="102">
        <f t="shared" si="4"/>
        <v>5.8305000000000007</v>
      </c>
      <c r="N23" s="103">
        <f t="shared" si="4"/>
        <v>11.661000000000001</v>
      </c>
      <c r="O23" s="103">
        <f t="shared" si="4"/>
        <v>11.661000000000001</v>
      </c>
      <c r="P23" s="103">
        <f t="shared" si="4"/>
        <v>1.9434999999999967</v>
      </c>
      <c r="Q23" s="118">
        <f>+SUM(Q7,Q10,Q13,Q16,Q19,Q20:Q21)</f>
        <v>87.521500000000003</v>
      </c>
      <c r="R23" s="121"/>
      <c r="S23" s="103">
        <f t="shared" si="4"/>
        <v>80.566922956989245</v>
      </c>
      <c r="T23" s="103">
        <f t="shared" si="4"/>
        <v>30.05</v>
      </c>
      <c r="U23" s="103">
        <f t="shared" si="4"/>
        <v>49.484000000000002</v>
      </c>
      <c r="V23" s="100">
        <f>+SUM(V7,V10,V13,V16,V19,V20:V21)</f>
        <v>316.01032935054127</v>
      </c>
    </row>
    <row r="24" spans="1:22">
      <c r="H24" s="75"/>
      <c r="I24" s="75"/>
    </row>
    <row r="25" spans="1:22">
      <c r="H25" s="75"/>
      <c r="I25" s="75"/>
    </row>
    <row r="26" spans="1:22">
      <c r="A26" s="78"/>
      <c r="D26" s="77"/>
      <c r="E26" s="77"/>
      <c r="V26" s="77"/>
    </row>
    <row r="28" spans="1:22" ht="25.5" customHeight="1" thickBot="1">
      <c r="B28" s="289" t="s">
        <v>118</v>
      </c>
      <c r="C28" s="289"/>
      <c r="D28" s="289"/>
      <c r="E28" s="289"/>
      <c r="F28" s="289"/>
      <c r="G28" s="289"/>
      <c r="H28" s="289"/>
      <c r="I28" s="289"/>
      <c r="J28" s="289"/>
      <c r="K28" s="289"/>
      <c r="L28" s="289"/>
      <c r="M28" s="289"/>
      <c r="N28" s="289"/>
      <c r="O28" s="289"/>
      <c r="P28" s="289"/>
      <c r="Q28" s="289"/>
      <c r="R28" s="289"/>
      <c r="S28" s="289"/>
      <c r="T28" s="289"/>
      <c r="U28" s="289"/>
      <c r="V28" s="289"/>
    </row>
    <row r="29" spans="1:22" ht="23.25" customHeight="1" thickBot="1">
      <c r="B29" s="104" t="s">
        <v>111</v>
      </c>
      <c r="C29" s="105" t="s">
        <v>121</v>
      </c>
      <c r="D29" s="105" t="s">
        <v>122</v>
      </c>
      <c r="E29" s="105" t="s">
        <v>123</v>
      </c>
      <c r="F29" s="105" t="s">
        <v>124</v>
      </c>
      <c r="G29" s="106">
        <v>2017</v>
      </c>
      <c r="H29" s="105" t="s">
        <v>121</v>
      </c>
      <c r="I29" s="105" t="s">
        <v>122</v>
      </c>
      <c r="J29" s="105" t="s">
        <v>123</v>
      </c>
      <c r="K29" s="105" t="s">
        <v>124</v>
      </c>
      <c r="L29" s="106">
        <v>2018</v>
      </c>
      <c r="M29" s="105" t="s">
        <v>121</v>
      </c>
      <c r="N29" s="105" t="s">
        <v>122</v>
      </c>
      <c r="O29" s="105" t="s">
        <v>123</v>
      </c>
      <c r="P29" s="105" t="s">
        <v>124</v>
      </c>
      <c r="Q29" s="106">
        <v>2019</v>
      </c>
      <c r="R29" s="131"/>
      <c r="S29" s="131"/>
      <c r="T29" s="131"/>
      <c r="U29" s="131"/>
      <c r="V29" s="106" t="s">
        <v>104</v>
      </c>
    </row>
    <row r="30" spans="1:22">
      <c r="B30" s="142" t="s">
        <v>112</v>
      </c>
      <c r="C30" s="119">
        <f t="shared" ref="C30:Q30" si="5">+SUM(C8,C11,C14)</f>
        <v>19.822894091397849</v>
      </c>
      <c r="D30" s="119">
        <f t="shared" si="5"/>
        <v>22.558114887096774</v>
      </c>
      <c r="E30" s="119">
        <f t="shared" si="5"/>
        <v>3.3859139784946253</v>
      </c>
      <c r="F30" s="119">
        <f t="shared" si="5"/>
        <v>7.45</v>
      </c>
      <c r="G30" s="130">
        <f t="shared" si="5"/>
        <v>53.216922956989251</v>
      </c>
      <c r="H30" s="119">
        <f t="shared" si="5"/>
        <v>5.5874999999999995</v>
      </c>
      <c r="I30" s="119">
        <f t="shared" si="5"/>
        <v>9.3125</v>
      </c>
      <c r="J30" s="119">
        <f t="shared" si="5"/>
        <v>9.3125</v>
      </c>
      <c r="K30" s="119">
        <f t="shared" si="5"/>
        <v>3.1374999999999957</v>
      </c>
      <c r="L30" s="130">
        <f t="shared" si="5"/>
        <v>27.349999999999994</v>
      </c>
      <c r="M30" s="119">
        <f t="shared" si="5"/>
        <v>0</v>
      </c>
      <c r="N30" s="119">
        <f t="shared" si="5"/>
        <v>0</v>
      </c>
      <c r="O30" s="119">
        <f t="shared" si="5"/>
        <v>0</v>
      </c>
      <c r="P30" s="119">
        <f t="shared" si="5"/>
        <v>0</v>
      </c>
      <c r="Q30" s="130">
        <f t="shared" si="5"/>
        <v>0</v>
      </c>
      <c r="R30" s="132"/>
      <c r="S30" s="132"/>
      <c r="T30" s="132"/>
      <c r="U30" s="132"/>
      <c r="V30" s="120">
        <f>+SUM(G30,L30,Q30)</f>
        <v>80.566922956989245</v>
      </c>
    </row>
    <row r="31" spans="1:22">
      <c r="B31" s="142" t="s">
        <v>113</v>
      </c>
      <c r="C31" s="133">
        <f t="shared" ref="C31:Q31" si="6">+C17</f>
        <v>0</v>
      </c>
      <c r="D31" s="133">
        <f t="shared" si="6"/>
        <v>0</v>
      </c>
      <c r="E31" s="133">
        <f t="shared" si="6"/>
        <v>0</v>
      </c>
      <c r="F31" s="133">
        <f t="shared" si="6"/>
        <v>0</v>
      </c>
      <c r="G31" s="134">
        <f t="shared" si="6"/>
        <v>0</v>
      </c>
      <c r="H31" s="133">
        <f t="shared" si="6"/>
        <v>0</v>
      </c>
      <c r="I31" s="133">
        <f t="shared" si="6"/>
        <v>0</v>
      </c>
      <c r="J31" s="133">
        <f t="shared" si="6"/>
        <v>0</v>
      </c>
      <c r="K31" s="133">
        <f t="shared" si="6"/>
        <v>7.7740000000000009</v>
      </c>
      <c r="L31" s="134">
        <f t="shared" si="6"/>
        <v>7.7740000000000009</v>
      </c>
      <c r="M31" s="133">
        <f t="shared" si="6"/>
        <v>5.8305000000000007</v>
      </c>
      <c r="N31" s="133">
        <f t="shared" si="6"/>
        <v>11.661000000000001</v>
      </c>
      <c r="O31" s="133">
        <f t="shared" si="6"/>
        <v>4.7844999999999978</v>
      </c>
      <c r="P31" s="133">
        <f t="shared" si="6"/>
        <v>0</v>
      </c>
      <c r="Q31" s="134">
        <f t="shared" si="6"/>
        <v>22.276</v>
      </c>
      <c r="R31" s="132"/>
      <c r="S31" s="132"/>
      <c r="T31" s="132"/>
      <c r="U31" s="132"/>
      <c r="V31" s="135">
        <f>+SUM(G31,L31,Q31)</f>
        <v>30.05</v>
      </c>
    </row>
    <row r="32" spans="1:22" ht="15.75" thickBot="1">
      <c r="B32" s="142" t="s">
        <v>114</v>
      </c>
      <c r="C32" s="140">
        <f t="shared" ref="C32:Q32" si="7">+SUM(C9,C12,C15,C18:C21)</f>
        <v>2.1040000000000001</v>
      </c>
      <c r="D32" s="140">
        <f t="shared" si="7"/>
        <v>12.18100341489362</v>
      </c>
      <c r="E32" s="140">
        <f t="shared" si="7"/>
        <v>27.616710173927217</v>
      </c>
      <c r="F32" s="140">
        <f t="shared" si="7"/>
        <v>8.5656209247311814</v>
      </c>
      <c r="G32" s="141">
        <f t="shared" si="7"/>
        <v>50.467334513552025</v>
      </c>
      <c r="H32" s="140">
        <f t="shared" si="7"/>
        <v>12.919017969999999</v>
      </c>
      <c r="I32" s="140">
        <f t="shared" si="7"/>
        <v>20.54501797</v>
      </c>
      <c r="J32" s="140">
        <f t="shared" si="7"/>
        <v>18.638517969999999</v>
      </c>
      <c r="K32" s="140">
        <f t="shared" si="7"/>
        <v>37.578017970000005</v>
      </c>
      <c r="L32" s="141">
        <f t="shared" si="7"/>
        <v>89.680571880000002</v>
      </c>
      <c r="M32" s="140">
        <f t="shared" si="7"/>
        <v>19.516500000000001</v>
      </c>
      <c r="N32" s="140">
        <f t="shared" si="7"/>
        <v>18.061500000000002</v>
      </c>
      <c r="O32" s="140">
        <f t="shared" si="7"/>
        <v>23.031500000000005</v>
      </c>
      <c r="P32" s="140">
        <f t="shared" si="7"/>
        <v>4.6359999999999975</v>
      </c>
      <c r="Q32" s="141">
        <f t="shared" si="7"/>
        <v>65.245500000000007</v>
      </c>
      <c r="R32" s="139"/>
      <c r="S32" s="139"/>
      <c r="T32" s="139"/>
      <c r="U32" s="139"/>
      <c r="V32" s="135">
        <f>+SUM(G32,L32,Q32)</f>
        <v>205.39340639355203</v>
      </c>
    </row>
    <row r="33" spans="2:22" ht="23.25" customHeight="1" thickBot="1">
      <c r="B33" s="107" t="s">
        <v>104</v>
      </c>
      <c r="C33" s="137">
        <f t="shared" ref="C33:Q33" si="8">+SUM(C30:C32)</f>
        <v>21.926894091397848</v>
      </c>
      <c r="D33" s="137">
        <f t="shared" si="8"/>
        <v>34.739118301990395</v>
      </c>
      <c r="E33" s="137">
        <f t="shared" si="8"/>
        <v>31.002624152421841</v>
      </c>
      <c r="F33" s="137">
        <f t="shared" si="8"/>
        <v>16.015620924731181</v>
      </c>
      <c r="G33" s="136">
        <f t="shared" si="8"/>
        <v>103.68425747054127</v>
      </c>
      <c r="H33" s="137">
        <f t="shared" si="8"/>
        <v>18.506517969999997</v>
      </c>
      <c r="I33" s="137">
        <f t="shared" si="8"/>
        <v>29.85751797</v>
      </c>
      <c r="J33" s="137">
        <f t="shared" si="8"/>
        <v>27.951017969999999</v>
      </c>
      <c r="K33" s="137">
        <f t="shared" si="8"/>
        <v>48.489517970000001</v>
      </c>
      <c r="L33" s="136">
        <f t="shared" si="8"/>
        <v>124.80457188</v>
      </c>
      <c r="M33" s="137">
        <f t="shared" si="8"/>
        <v>25.347000000000001</v>
      </c>
      <c r="N33" s="137">
        <f t="shared" si="8"/>
        <v>29.722500000000004</v>
      </c>
      <c r="O33" s="137">
        <f t="shared" si="8"/>
        <v>27.816000000000003</v>
      </c>
      <c r="P33" s="137">
        <f t="shared" si="8"/>
        <v>4.6359999999999975</v>
      </c>
      <c r="Q33" s="136">
        <f t="shared" si="8"/>
        <v>87.521500000000003</v>
      </c>
      <c r="R33" s="138"/>
      <c r="S33" s="138"/>
      <c r="T33" s="138"/>
      <c r="U33" s="138"/>
      <c r="V33" s="136">
        <f>+SUM(V30:V32)</f>
        <v>316.01032935054127</v>
      </c>
    </row>
  </sheetData>
  <mergeCells count="11">
    <mergeCell ref="B28:V28"/>
    <mergeCell ref="B3:Q3"/>
    <mergeCell ref="S3:V3"/>
    <mergeCell ref="B4:B5"/>
    <mergeCell ref="C4:G4"/>
    <mergeCell ref="H4:L4"/>
    <mergeCell ref="M4:Q4"/>
    <mergeCell ref="S4:S5"/>
    <mergeCell ref="T4:T5"/>
    <mergeCell ref="U4:U5"/>
    <mergeCell ref="V4:V5"/>
  </mergeCells>
  <pageMargins left="0.7" right="0.7" top="0.75" bottom="0.75" header="0.3" footer="0.3"/>
  <pageSetup orientation="portrait" r:id="rId1"/>
  <ignoredErrors>
    <ignoredError sqref="C16:V16 C23:Q23" formulaRange="1"/>
  </ignoredError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3:O33"/>
  <sheetViews>
    <sheetView showGridLines="0" zoomScaleNormal="100" workbookViewId="0">
      <selection activeCell="C24" sqref="C24"/>
    </sheetView>
  </sheetViews>
  <sheetFormatPr baseColWidth="10" defaultColWidth="11.42578125" defaultRowHeight="15"/>
  <cols>
    <col min="1" max="1" width="13.5703125" style="74" customWidth="1"/>
    <col min="2" max="2" width="30.140625" customWidth="1"/>
    <col min="3" max="14" width="6.28515625" customWidth="1"/>
    <col min="15" max="15" width="8" customWidth="1"/>
  </cols>
  <sheetData>
    <row r="3" spans="1:15" ht="19.5" customHeight="1">
      <c r="B3" s="289" t="s">
        <v>117</v>
      </c>
      <c r="C3" s="289"/>
      <c r="D3" s="289"/>
      <c r="E3" s="289"/>
      <c r="F3" s="289"/>
      <c r="G3" s="289"/>
      <c r="H3" s="289"/>
      <c r="I3" s="289"/>
      <c r="J3" s="289"/>
      <c r="K3" s="289"/>
      <c r="L3" s="289"/>
      <c r="M3" s="289"/>
      <c r="N3" s="289"/>
      <c r="O3" s="289"/>
    </row>
    <row r="4" spans="1:15" ht="15" customHeight="1">
      <c r="B4" s="293" t="s">
        <v>94</v>
      </c>
      <c r="C4" s="299" t="s">
        <v>95</v>
      </c>
      <c r="D4" s="300"/>
      <c r="E4" s="300"/>
      <c r="F4" s="300"/>
      <c r="G4" s="300"/>
      <c r="H4" s="300"/>
      <c r="I4" s="300"/>
      <c r="J4" s="300"/>
      <c r="K4" s="300"/>
      <c r="L4" s="300"/>
      <c r="M4" s="300"/>
      <c r="N4" s="300"/>
      <c r="O4" s="301"/>
    </row>
    <row r="5" spans="1:15" ht="15.75" thickBot="1">
      <c r="B5" s="294"/>
      <c r="C5" s="86" t="s">
        <v>125</v>
      </c>
      <c r="D5" s="85" t="s">
        <v>126</v>
      </c>
      <c r="E5" s="85" t="s">
        <v>127</v>
      </c>
      <c r="F5" s="85" t="s">
        <v>128</v>
      </c>
      <c r="G5" s="85" t="s">
        <v>129</v>
      </c>
      <c r="H5" s="85" t="s">
        <v>130</v>
      </c>
      <c r="I5" s="85" t="s">
        <v>131</v>
      </c>
      <c r="J5" s="85" t="s">
        <v>132</v>
      </c>
      <c r="K5" s="85" t="s">
        <v>133</v>
      </c>
      <c r="L5" s="85" t="s">
        <v>134</v>
      </c>
      <c r="M5" s="85" t="s">
        <v>135</v>
      </c>
      <c r="N5" s="85" t="s">
        <v>136</v>
      </c>
      <c r="O5" s="109" t="s">
        <v>119</v>
      </c>
    </row>
    <row r="6" spans="1:15">
      <c r="B6" s="83"/>
      <c r="C6" s="87"/>
      <c r="D6" s="84"/>
      <c r="E6" s="84"/>
      <c r="F6" s="84"/>
      <c r="G6" s="84"/>
      <c r="H6" s="84"/>
      <c r="I6" s="84"/>
      <c r="J6" s="84"/>
      <c r="K6" s="84"/>
      <c r="L6" s="84"/>
      <c r="M6" s="84"/>
      <c r="N6" s="84"/>
      <c r="O6" s="110"/>
    </row>
    <row r="7" spans="1:15">
      <c r="B7" s="76" t="s">
        <v>27</v>
      </c>
      <c r="C7" s="90">
        <f t="shared" ref="C7:N7" si="0">+SUM(C8:C9)</f>
        <v>4.2375094999999998</v>
      </c>
      <c r="D7" s="91">
        <f t="shared" si="0"/>
        <v>4.2375094999999998</v>
      </c>
      <c r="E7" s="91">
        <f t="shared" si="0"/>
        <v>4.2375094999999998</v>
      </c>
      <c r="F7" s="91">
        <f t="shared" si="0"/>
        <v>6.9258555000000008</v>
      </c>
      <c r="G7" s="91">
        <f t="shared" si="0"/>
        <v>6.9258555000000008</v>
      </c>
      <c r="H7" s="91">
        <f t="shared" si="0"/>
        <v>6.9258555000000008</v>
      </c>
      <c r="I7" s="91">
        <f t="shared" si="0"/>
        <v>2.961666666666666</v>
      </c>
      <c r="J7" s="91">
        <f t="shared" si="0"/>
        <v>2.961666666666666</v>
      </c>
      <c r="K7" s="91">
        <f t="shared" si="0"/>
        <v>2.961666666666666</v>
      </c>
      <c r="L7" s="91">
        <f t="shared" si="0"/>
        <v>0</v>
      </c>
      <c r="M7" s="91">
        <f t="shared" si="0"/>
        <v>0</v>
      </c>
      <c r="N7" s="91">
        <f t="shared" si="0"/>
        <v>0</v>
      </c>
      <c r="O7" s="111">
        <f>+SUM(O8:O9)</f>
        <v>42.375095000000002</v>
      </c>
    </row>
    <row r="8" spans="1:15">
      <c r="B8" s="88" t="s">
        <v>81</v>
      </c>
      <c r="C8" s="143">
        <v>4.2375094999999998</v>
      </c>
      <c r="D8" s="144">
        <v>4.2375094999999998</v>
      </c>
      <c r="E8" s="144">
        <v>4.2375094999999998</v>
      </c>
      <c r="F8" s="144">
        <v>3.9641888333333344</v>
      </c>
      <c r="G8" s="144">
        <v>3.9641888333333344</v>
      </c>
      <c r="H8" s="144">
        <v>3.9641888333333344</v>
      </c>
      <c r="I8" s="144">
        <v>0</v>
      </c>
      <c r="J8" s="144">
        <v>0</v>
      </c>
      <c r="K8" s="144">
        <v>0</v>
      </c>
      <c r="L8" s="144">
        <v>0</v>
      </c>
      <c r="M8" s="144">
        <v>0</v>
      </c>
      <c r="N8" s="144">
        <v>0</v>
      </c>
      <c r="O8" s="94">
        <f>+SUM(C8:N8)</f>
        <v>24.605095000000002</v>
      </c>
    </row>
    <row r="9" spans="1:15">
      <c r="B9" s="88" t="s">
        <v>115</v>
      </c>
      <c r="C9" s="143">
        <v>0</v>
      </c>
      <c r="D9" s="144">
        <v>0</v>
      </c>
      <c r="E9" s="144">
        <v>0</v>
      </c>
      <c r="F9" s="144">
        <v>2.961666666666666</v>
      </c>
      <c r="G9" s="144">
        <v>2.961666666666666</v>
      </c>
      <c r="H9" s="144">
        <v>2.961666666666666</v>
      </c>
      <c r="I9" s="144">
        <v>2.961666666666666</v>
      </c>
      <c r="J9" s="144">
        <v>2.961666666666666</v>
      </c>
      <c r="K9" s="144">
        <v>2.961666666666666</v>
      </c>
      <c r="L9" s="144">
        <v>0</v>
      </c>
      <c r="M9" s="144">
        <v>0</v>
      </c>
      <c r="N9" s="144">
        <v>0</v>
      </c>
      <c r="O9" s="94">
        <f>+SUM(C9:N9)</f>
        <v>17.769999999999996</v>
      </c>
    </row>
    <row r="10" spans="1:15">
      <c r="A10" s="74" t="s">
        <v>108</v>
      </c>
      <c r="B10" s="76" t="s">
        <v>105</v>
      </c>
      <c r="C10" s="90">
        <f t="shared" ref="C10:O10" si="1">+SUM(C11:C12)</f>
        <v>3.0714551971326163</v>
      </c>
      <c r="D10" s="91">
        <f t="shared" si="1"/>
        <v>3.0714551971326163</v>
      </c>
      <c r="E10" s="91">
        <f t="shared" si="1"/>
        <v>3.0714551971326163</v>
      </c>
      <c r="F10" s="91">
        <f t="shared" si="1"/>
        <v>5.5929605734767023</v>
      </c>
      <c r="G10" s="91">
        <f t="shared" si="1"/>
        <v>5.5929605734767023</v>
      </c>
      <c r="H10" s="91">
        <f t="shared" si="1"/>
        <v>5.5929605734767023</v>
      </c>
      <c r="I10" s="91">
        <f t="shared" si="1"/>
        <v>3.1664157706093197</v>
      </c>
      <c r="J10" s="91">
        <f t="shared" si="1"/>
        <v>3.1664157706093197</v>
      </c>
      <c r="K10" s="91">
        <f t="shared" si="1"/>
        <v>3.1664157706093197</v>
      </c>
      <c r="L10" s="91">
        <f t="shared" si="1"/>
        <v>2.0377777777777779</v>
      </c>
      <c r="M10" s="91">
        <f t="shared" si="1"/>
        <v>2.0377777777777779</v>
      </c>
      <c r="N10" s="91">
        <f t="shared" si="1"/>
        <v>2.0377777777777779</v>
      </c>
      <c r="O10" s="111">
        <f t="shared" si="1"/>
        <v>41.605827956989245</v>
      </c>
    </row>
    <row r="11" spans="1:15">
      <c r="B11" s="88" t="s">
        <v>82</v>
      </c>
      <c r="C11" s="143">
        <v>2.3701218637992829</v>
      </c>
      <c r="D11" s="144">
        <v>2.3701218637992829</v>
      </c>
      <c r="E11" s="144">
        <v>2.3701218637992829</v>
      </c>
      <c r="F11" s="144">
        <v>3.5551827956989239</v>
      </c>
      <c r="G11" s="144">
        <v>3.5551827956989239</v>
      </c>
      <c r="H11" s="144">
        <v>3.5551827956989239</v>
      </c>
      <c r="I11" s="144">
        <v>1.1286379928315418</v>
      </c>
      <c r="J11" s="144">
        <v>1.1286379928315418</v>
      </c>
      <c r="K11" s="144">
        <v>1.1286379928315418</v>
      </c>
      <c r="L11" s="144">
        <v>0</v>
      </c>
      <c r="M11" s="144">
        <v>0</v>
      </c>
      <c r="N11" s="144">
        <v>0</v>
      </c>
      <c r="O11" s="94">
        <f>+SUM(C11:N11)</f>
        <v>21.161827956989249</v>
      </c>
    </row>
    <row r="12" spans="1:15">
      <c r="B12" s="88" t="s">
        <v>115</v>
      </c>
      <c r="C12" s="143">
        <v>0.70133333333333336</v>
      </c>
      <c r="D12" s="144">
        <v>0.70133333333333336</v>
      </c>
      <c r="E12" s="144">
        <v>0.70133333333333336</v>
      </c>
      <c r="F12" s="144">
        <v>2.0377777777777779</v>
      </c>
      <c r="G12" s="144">
        <v>2.0377777777777779</v>
      </c>
      <c r="H12" s="144">
        <v>2.0377777777777779</v>
      </c>
      <c r="I12" s="144">
        <v>2.0377777777777779</v>
      </c>
      <c r="J12" s="144">
        <v>2.0377777777777779</v>
      </c>
      <c r="K12" s="144">
        <v>2.0377777777777779</v>
      </c>
      <c r="L12" s="144">
        <v>2.0377777777777779</v>
      </c>
      <c r="M12" s="144">
        <v>2.0377777777777779</v>
      </c>
      <c r="N12" s="144">
        <v>2.0377777777777779</v>
      </c>
      <c r="O12" s="94">
        <f>+SUM(C12:N12)</f>
        <v>20.443999999999999</v>
      </c>
    </row>
    <row r="13" spans="1:15">
      <c r="B13" s="76" t="s">
        <v>106</v>
      </c>
      <c r="C13" s="90">
        <f t="shared" ref="C13:O13" si="2">+SUM(C14:C15)</f>
        <v>0</v>
      </c>
      <c r="D13" s="91">
        <f t="shared" si="2"/>
        <v>0</v>
      </c>
      <c r="E13" s="91">
        <f t="shared" si="2"/>
        <v>0</v>
      </c>
      <c r="F13" s="91">
        <f t="shared" si="2"/>
        <v>0</v>
      </c>
      <c r="G13" s="91">
        <f t="shared" si="2"/>
        <v>0</v>
      </c>
      <c r="H13" s="91">
        <f t="shared" si="2"/>
        <v>0</v>
      </c>
      <c r="I13" s="91">
        <f t="shared" si="2"/>
        <v>0</v>
      </c>
      <c r="J13" s="91">
        <f t="shared" si="2"/>
        <v>0</v>
      </c>
      <c r="K13" s="91">
        <f t="shared" si="2"/>
        <v>0</v>
      </c>
      <c r="L13" s="91">
        <f t="shared" si="2"/>
        <v>2.4833333333333334</v>
      </c>
      <c r="M13" s="91">
        <f t="shared" si="2"/>
        <v>2.4833333333333334</v>
      </c>
      <c r="N13" s="91">
        <f t="shared" si="2"/>
        <v>2.4833333333333334</v>
      </c>
      <c r="O13" s="111">
        <f t="shared" si="2"/>
        <v>7.45</v>
      </c>
    </row>
    <row r="14" spans="1:15">
      <c r="B14" s="88" t="s">
        <v>89</v>
      </c>
      <c r="C14" s="143"/>
      <c r="D14" s="144"/>
      <c r="E14" s="144"/>
      <c r="F14" s="144"/>
      <c r="G14" s="144"/>
      <c r="H14" s="144"/>
      <c r="I14" s="144"/>
      <c r="J14" s="144"/>
      <c r="K14" s="144"/>
      <c r="L14" s="144">
        <v>2.4833333333333334</v>
      </c>
      <c r="M14" s="144">
        <v>2.4833333333333334</v>
      </c>
      <c r="N14" s="144">
        <v>2.4833333333333334</v>
      </c>
      <c r="O14" s="94">
        <f>+SUM(C14:N14)</f>
        <v>7.45</v>
      </c>
    </row>
    <row r="15" spans="1:15">
      <c r="B15" s="88" t="s">
        <v>115</v>
      </c>
      <c r="C15" s="143"/>
      <c r="D15" s="144"/>
      <c r="E15" s="144"/>
      <c r="F15" s="144"/>
      <c r="G15" s="144"/>
      <c r="H15" s="144"/>
      <c r="I15" s="144"/>
      <c r="J15" s="144"/>
      <c r="K15" s="144"/>
      <c r="L15" s="144"/>
      <c r="M15" s="144"/>
      <c r="N15" s="144"/>
      <c r="O15" s="94">
        <f>+SUM(C15:N15)</f>
        <v>0</v>
      </c>
    </row>
    <row r="16" spans="1:15">
      <c r="B16" s="76" t="s">
        <v>107</v>
      </c>
      <c r="C16" s="90"/>
      <c r="D16" s="91"/>
      <c r="E16" s="91"/>
      <c r="F16" s="91"/>
      <c r="G16" s="91"/>
      <c r="H16" s="91"/>
      <c r="I16" s="91"/>
      <c r="J16" s="91"/>
      <c r="K16" s="91"/>
      <c r="L16" s="91"/>
      <c r="M16" s="91"/>
      <c r="N16" s="91"/>
      <c r="O16" s="111">
        <f>+SUM(O17:O18)</f>
        <v>0</v>
      </c>
    </row>
    <row r="17" spans="1:15">
      <c r="A17" s="145"/>
      <c r="B17" s="88" t="s">
        <v>86</v>
      </c>
      <c r="C17" s="143"/>
      <c r="D17" s="144"/>
      <c r="E17" s="144"/>
      <c r="F17" s="144"/>
      <c r="G17" s="144"/>
      <c r="H17" s="144"/>
      <c r="I17" s="144"/>
      <c r="J17" s="144"/>
      <c r="K17" s="144"/>
      <c r="L17" s="144"/>
      <c r="M17" s="144"/>
      <c r="N17" s="144"/>
      <c r="O17" s="94">
        <f>+SUM(C17:N17)</f>
        <v>0</v>
      </c>
    </row>
    <row r="18" spans="1:15">
      <c r="A18" s="145"/>
      <c r="B18" s="88" t="s">
        <v>115</v>
      </c>
      <c r="C18" s="143"/>
      <c r="D18" s="144"/>
      <c r="E18" s="144"/>
      <c r="F18" s="144"/>
      <c r="G18" s="144"/>
      <c r="H18" s="144"/>
      <c r="I18" s="144"/>
      <c r="J18" s="144"/>
      <c r="K18" s="144"/>
      <c r="L18" s="144"/>
      <c r="M18" s="144"/>
      <c r="N18" s="144"/>
      <c r="O18" s="94">
        <f>+SUM(C18:N18)</f>
        <v>0</v>
      </c>
    </row>
    <row r="19" spans="1:15">
      <c r="A19" s="145"/>
      <c r="B19" s="88" t="s">
        <v>137</v>
      </c>
      <c r="C19" s="146"/>
      <c r="D19" s="147"/>
      <c r="E19" s="147"/>
      <c r="F19" s="147"/>
      <c r="G19" s="147">
        <v>1.748</v>
      </c>
      <c r="H19" s="147"/>
      <c r="I19" s="147">
        <v>4.4543770431028511</v>
      </c>
      <c r="J19" s="147">
        <v>0.48508511111111108</v>
      </c>
      <c r="K19" s="147">
        <v>0.48508511111111108</v>
      </c>
      <c r="L19" s="147">
        <v>0.48508511111111108</v>
      </c>
      <c r="M19" s="147">
        <v>0.48508511111111108</v>
      </c>
      <c r="N19" s="147">
        <v>0.48508511111111108</v>
      </c>
      <c r="O19" s="94">
        <f>+SUM(C19:N19)</f>
        <v>8.6278025986584073</v>
      </c>
    </row>
    <row r="20" spans="1:15" ht="30" customHeight="1">
      <c r="A20" s="145"/>
      <c r="B20" s="88" t="s">
        <v>138</v>
      </c>
      <c r="C20" s="148"/>
      <c r="D20" s="149"/>
      <c r="E20" s="149"/>
      <c r="F20" s="149">
        <v>3.2851063829787237</v>
      </c>
      <c r="G20" s="149">
        <v>0.170212765957447</v>
      </c>
      <c r="H20" s="149">
        <v>0.170212765957447</v>
      </c>
      <c r="I20" s="149"/>
      <c r="J20" s="149"/>
      <c r="K20" s="149"/>
      <c r="L20" s="149"/>
      <c r="M20" s="149"/>
      <c r="N20" s="149"/>
      <c r="O20" s="94">
        <f>+SUM(C20:N20)</f>
        <v>3.6255319148936178</v>
      </c>
    </row>
    <row r="21" spans="1:15">
      <c r="A21" s="145"/>
      <c r="B21" s="76" t="s">
        <v>109</v>
      </c>
      <c r="C21" s="150"/>
      <c r="D21" s="151"/>
      <c r="E21" s="151"/>
      <c r="F21" s="151"/>
      <c r="G21" s="151"/>
      <c r="H21" s="151"/>
      <c r="I21" s="151"/>
      <c r="J21" s="151"/>
      <c r="K21" s="151"/>
      <c r="L21" s="151"/>
      <c r="M21" s="151"/>
      <c r="N21" s="151"/>
      <c r="O21" s="94"/>
    </row>
    <row r="22" spans="1:15">
      <c r="A22" s="145"/>
      <c r="B22" s="76" t="s">
        <v>110</v>
      </c>
      <c r="C22" s="150"/>
      <c r="D22" s="151"/>
      <c r="E22" s="151"/>
      <c r="F22" s="151"/>
      <c r="G22" s="151"/>
      <c r="H22" s="151"/>
      <c r="I22" s="151"/>
      <c r="J22" s="151"/>
      <c r="K22" s="151"/>
      <c r="L22" s="151"/>
      <c r="M22" s="151"/>
      <c r="N22" s="151"/>
      <c r="O22" s="94">
        <f>+SUM(C22:N22)</f>
        <v>0</v>
      </c>
    </row>
    <row r="23" spans="1:15" ht="15.75" thickBot="1">
      <c r="B23" s="80"/>
      <c r="C23" s="95"/>
      <c r="D23" s="96"/>
      <c r="E23" s="96"/>
      <c r="F23" s="96"/>
      <c r="G23" s="96"/>
      <c r="H23" s="96"/>
      <c r="I23" s="96"/>
      <c r="J23" s="96"/>
      <c r="K23" s="96"/>
      <c r="L23" s="96"/>
      <c r="M23" s="96"/>
      <c r="N23" s="96"/>
      <c r="O23" s="99"/>
    </row>
    <row r="24" spans="1:15" ht="15.75" thickBot="1">
      <c r="B24" s="101" t="s">
        <v>116</v>
      </c>
      <c r="C24" s="102">
        <f>+SUM(C7,C10,C13,C16,C19:C22)</f>
        <v>7.3089646971326161</v>
      </c>
      <c r="D24" s="103">
        <f t="shared" ref="D24:N24" si="3">+SUM(D7,D10,D13,D16,D19:D22)</f>
        <v>7.3089646971326161</v>
      </c>
      <c r="E24" s="103">
        <f t="shared" si="3"/>
        <v>7.3089646971326161</v>
      </c>
      <c r="F24" s="103">
        <f t="shared" si="3"/>
        <v>15.803922456455426</v>
      </c>
      <c r="G24" s="103">
        <f t="shared" si="3"/>
        <v>14.437028839434149</v>
      </c>
      <c r="H24" s="103">
        <f t="shared" si="3"/>
        <v>12.689028839434149</v>
      </c>
      <c r="I24" s="103">
        <f t="shared" si="3"/>
        <v>10.582459480378837</v>
      </c>
      <c r="J24" s="103">
        <f t="shared" si="3"/>
        <v>6.6131675483870964</v>
      </c>
      <c r="K24" s="103">
        <f t="shared" si="3"/>
        <v>6.6131675483870964</v>
      </c>
      <c r="L24" s="103">
        <f t="shared" si="3"/>
        <v>5.006196222222222</v>
      </c>
      <c r="M24" s="103">
        <f t="shared" si="3"/>
        <v>5.006196222222222</v>
      </c>
      <c r="N24" s="103">
        <f t="shared" si="3"/>
        <v>5.006196222222222</v>
      </c>
      <c r="O24" s="100">
        <f>+SUM(O7,O10,O13,O16,O19:O22)</f>
        <v>103.68425747054127</v>
      </c>
    </row>
    <row r="26" spans="1:15">
      <c r="H26" s="77"/>
      <c r="I26" s="77"/>
    </row>
    <row r="28" spans="1:15" ht="16.5" thickBot="1">
      <c r="B28" s="289" t="s">
        <v>139</v>
      </c>
      <c r="C28" s="289"/>
      <c r="D28" s="289"/>
      <c r="E28" s="289"/>
      <c r="F28" s="289"/>
      <c r="G28" s="289"/>
      <c r="H28" s="289"/>
      <c r="I28" s="289"/>
      <c r="J28" s="289"/>
      <c r="K28" s="289"/>
      <c r="L28" s="289"/>
      <c r="M28" s="289"/>
      <c r="N28" s="289"/>
      <c r="O28" s="289"/>
    </row>
    <row r="29" spans="1:15">
      <c r="B29" s="302" t="s">
        <v>94</v>
      </c>
      <c r="C29" s="303" t="s">
        <v>95</v>
      </c>
      <c r="D29" s="304"/>
      <c r="E29" s="304"/>
      <c r="F29" s="304"/>
      <c r="G29" s="304"/>
      <c r="H29" s="304"/>
      <c r="I29" s="304"/>
      <c r="J29" s="304"/>
      <c r="K29" s="304"/>
      <c r="L29" s="304"/>
      <c r="M29" s="304"/>
      <c r="N29" s="304"/>
      <c r="O29" s="304"/>
    </row>
    <row r="30" spans="1:15" ht="15.75" thickBot="1">
      <c r="B30" s="294"/>
      <c r="C30" s="86" t="s">
        <v>140</v>
      </c>
      <c r="D30" s="85" t="s">
        <v>141</v>
      </c>
      <c r="E30" s="85" t="s">
        <v>142</v>
      </c>
      <c r="F30" s="85" t="s">
        <v>143</v>
      </c>
      <c r="G30" s="85" t="s">
        <v>144</v>
      </c>
      <c r="H30" s="85" t="s">
        <v>145</v>
      </c>
      <c r="I30" s="85" t="s">
        <v>146</v>
      </c>
      <c r="J30" s="85" t="s">
        <v>147</v>
      </c>
      <c r="K30" s="85" t="s">
        <v>148</v>
      </c>
      <c r="L30" s="85" t="s">
        <v>149</v>
      </c>
      <c r="M30" s="85" t="s">
        <v>150</v>
      </c>
      <c r="N30" s="85" t="s">
        <v>151</v>
      </c>
      <c r="O30" s="109" t="s">
        <v>104</v>
      </c>
    </row>
    <row r="31" spans="1:15" ht="7.5" customHeight="1">
      <c r="B31" s="83"/>
      <c r="C31" s="87"/>
      <c r="D31" s="84"/>
      <c r="E31" s="84"/>
      <c r="F31" s="84"/>
      <c r="G31" s="84"/>
      <c r="H31" s="84"/>
      <c r="I31" s="84"/>
      <c r="J31" s="84"/>
      <c r="K31" s="84"/>
      <c r="L31" s="84"/>
      <c r="M31" s="84"/>
      <c r="N31" s="84"/>
      <c r="O31" s="110"/>
    </row>
    <row r="32" spans="1:15">
      <c r="B32" s="164" t="s">
        <v>137</v>
      </c>
      <c r="C32" s="90">
        <f>+SUM(C9,C12,C15,C18:C20)</f>
        <v>0.70133333333333336</v>
      </c>
      <c r="D32" s="91">
        <f t="shared" ref="D32:N32" si="4">+SUM(D9,D12,D15,D18:D20)</f>
        <v>0.70133333333333336</v>
      </c>
      <c r="E32" s="91">
        <f t="shared" si="4"/>
        <v>0.70133333333333336</v>
      </c>
      <c r="F32" s="91">
        <f t="shared" si="4"/>
        <v>8.2845508274231676</v>
      </c>
      <c r="G32" s="91">
        <f t="shared" si="4"/>
        <v>6.9176572104018916</v>
      </c>
      <c r="H32" s="91">
        <f t="shared" si="4"/>
        <v>5.1696572104018914</v>
      </c>
      <c r="I32" s="91">
        <f t="shared" si="4"/>
        <v>9.4538214875472946</v>
      </c>
      <c r="J32" s="91">
        <f t="shared" si="4"/>
        <v>5.4845295555555555</v>
      </c>
      <c r="K32" s="91">
        <f t="shared" si="4"/>
        <v>5.4845295555555555</v>
      </c>
      <c r="L32" s="91">
        <f t="shared" si="4"/>
        <v>2.5228628888888891</v>
      </c>
      <c r="M32" s="91">
        <f t="shared" si="4"/>
        <v>2.5228628888888891</v>
      </c>
      <c r="N32" s="91">
        <f t="shared" si="4"/>
        <v>2.5228628888888891</v>
      </c>
      <c r="O32" s="92">
        <f>+SUM(C32:N32)</f>
        <v>50.467334513552018</v>
      </c>
    </row>
    <row r="33" spans="2:15" ht="7.5" customHeight="1" thickBot="1">
      <c r="B33" s="152"/>
      <c r="C33" s="153"/>
      <c r="D33" s="154"/>
      <c r="E33" s="154"/>
      <c r="F33" s="154"/>
      <c r="G33" s="154"/>
      <c r="H33" s="154"/>
      <c r="I33" s="154"/>
      <c r="J33" s="154"/>
      <c r="K33" s="154"/>
      <c r="L33" s="154"/>
      <c r="M33" s="154"/>
      <c r="N33" s="154"/>
      <c r="O33" s="155"/>
    </row>
  </sheetData>
  <mergeCells count="6">
    <mergeCell ref="B3:O3"/>
    <mergeCell ref="B4:B5"/>
    <mergeCell ref="C4:O4"/>
    <mergeCell ref="B28:O28"/>
    <mergeCell ref="B29:B30"/>
    <mergeCell ref="C29:O29"/>
  </mergeCells>
  <pageMargins left="0.17" right="0.17" top="0.74803149606299213" bottom="0.74803149606299213" header="0.31496062992125984" footer="0.31496062992125984"/>
  <pageSetup paperSize="5" scale="68" orientation="landscape"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3"/>
  <sheetViews>
    <sheetView showGridLines="0" zoomScale="85" zoomScaleNormal="85" workbookViewId="0">
      <selection activeCell="R25" sqref="R25"/>
    </sheetView>
  </sheetViews>
  <sheetFormatPr baseColWidth="10" defaultColWidth="11.42578125" defaultRowHeight="15" outlineLevelRow="1" outlineLevelCol="1"/>
  <cols>
    <col min="1" max="1" width="13.5703125" style="74" customWidth="1"/>
    <col min="2" max="2" width="21.85546875" customWidth="1"/>
    <col min="3" max="6" width="6.5703125" customWidth="1" outlineLevel="1"/>
    <col min="7" max="7" width="8" customWidth="1"/>
    <col min="8" max="11" width="6.5703125" customWidth="1" outlineLevel="1"/>
    <col min="12" max="12" width="8" customWidth="1"/>
    <col min="13" max="16" width="6.5703125" customWidth="1" outlineLevel="1"/>
    <col min="17" max="17" width="8" customWidth="1"/>
    <col min="18" max="18" width="2" customWidth="1"/>
    <col min="19" max="19" width="11.140625" customWidth="1" outlineLevel="1"/>
    <col min="20" max="21" width="10.140625" customWidth="1" outlineLevel="1"/>
    <col min="22" max="22" width="10.28515625" customWidth="1"/>
  </cols>
  <sheetData>
    <row r="1" spans="1:22">
      <c r="H1" s="75"/>
      <c r="I1" s="75"/>
    </row>
    <row r="2" spans="1:22" ht="15.75" thickBot="1">
      <c r="H2" s="75"/>
      <c r="I2" s="75"/>
    </row>
    <row r="3" spans="1:22" ht="19.5" customHeight="1">
      <c r="B3" s="289" t="s">
        <v>117</v>
      </c>
      <c r="C3" s="289"/>
      <c r="D3" s="289"/>
      <c r="E3" s="289"/>
      <c r="F3" s="289"/>
      <c r="G3" s="289"/>
      <c r="H3" s="289"/>
      <c r="I3" s="289"/>
      <c r="J3" s="289"/>
      <c r="K3" s="289"/>
      <c r="L3" s="289"/>
      <c r="M3" s="289"/>
      <c r="N3" s="289"/>
      <c r="O3" s="289"/>
      <c r="P3" s="289"/>
      <c r="Q3" s="289"/>
      <c r="S3" s="292"/>
      <c r="T3" s="292"/>
      <c r="U3" s="292"/>
      <c r="V3" s="292"/>
    </row>
    <row r="4" spans="1:22">
      <c r="B4" s="293" t="s">
        <v>94</v>
      </c>
      <c r="C4" s="299" t="s">
        <v>95</v>
      </c>
      <c r="D4" s="300"/>
      <c r="E4" s="300"/>
      <c r="F4" s="300"/>
      <c r="G4" s="301"/>
      <c r="H4" s="299" t="s">
        <v>96</v>
      </c>
      <c r="I4" s="300"/>
      <c r="J4" s="300"/>
      <c r="K4" s="300"/>
      <c r="L4" s="301"/>
      <c r="M4" s="299" t="s">
        <v>97</v>
      </c>
      <c r="N4" s="300"/>
      <c r="O4" s="300"/>
      <c r="P4" s="300"/>
      <c r="Q4" s="301"/>
      <c r="S4" s="295" t="s">
        <v>112</v>
      </c>
      <c r="T4" s="295" t="s">
        <v>113</v>
      </c>
      <c r="U4" s="295" t="s">
        <v>114</v>
      </c>
      <c r="V4" s="297" t="s">
        <v>102</v>
      </c>
    </row>
    <row r="5" spans="1:22" ht="15.75" thickBot="1">
      <c r="B5" s="294"/>
      <c r="C5" s="86" t="s">
        <v>98</v>
      </c>
      <c r="D5" s="85" t="s">
        <v>99</v>
      </c>
      <c r="E5" s="85" t="s">
        <v>100</v>
      </c>
      <c r="F5" s="85" t="s">
        <v>101</v>
      </c>
      <c r="G5" s="109" t="s">
        <v>119</v>
      </c>
      <c r="H5" s="86" t="s">
        <v>98</v>
      </c>
      <c r="I5" s="85" t="s">
        <v>99</v>
      </c>
      <c r="J5" s="85" t="s">
        <v>100</v>
      </c>
      <c r="K5" s="85" t="s">
        <v>101</v>
      </c>
      <c r="L5" s="109" t="s">
        <v>119</v>
      </c>
      <c r="M5" s="86" t="s">
        <v>98</v>
      </c>
      <c r="N5" s="85" t="s">
        <v>99</v>
      </c>
      <c r="O5" s="85" t="s">
        <v>100</v>
      </c>
      <c r="P5" s="85" t="s">
        <v>101</v>
      </c>
      <c r="Q5" s="113" t="s">
        <v>119</v>
      </c>
      <c r="S5" s="296"/>
      <c r="T5" s="296"/>
      <c r="U5" s="296"/>
      <c r="V5" s="298"/>
    </row>
    <row r="6" spans="1:22">
      <c r="B6" s="83"/>
      <c r="C6" s="87"/>
      <c r="D6" s="84"/>
      <c r="E6" s="84"/>
      <c r="F6" s="84"/>
      <c r="G6" s="110"/>
      <c r="H6" s="87"/>
      <c r="I6" s="84"/>
      <c r="J6" s="84"/>
      <c r="K6" s="112"/>
      <c r="L6" s="110"/>
      <c r="M6" s="87"/>
      <c r="N6" s="84"/>
      <c r="O6" s="84"/>
      <c r="P6" s="112"/>
      <c r="Q6" s="114"/>
      <c r="S6" s="82"/>
      <c r="T6" s="82"/>
      <c r="U6" s="82"/>
      <c r="V6" s="89"/>
    </row>
    <row r="7" spans="1:22">
      <c r="B7" s="76" t="s">
        <v>27</v>
      </c>
      <c r="C7" s="90">
        <f t="shared" ref="C7:Q7" si="0">+SUM(C8:C9)</f>
        <v>12.712528499999999</v>
      </c>
      <c r="D7" s="91">
        <f t="shared" si="0"/>
        <v>16.950038000000006</v>
      </c>
      <c r="E7" s="91">
        <f t="shared" si="0"/>
        <v>12.712528499999998</v>
      </c>
      <c r="F7" s="91">
        <f t="shared" si="0"/>
        <v>0</v>
      </c>
      <c r="G7" s="111">
        <f t="shared" si="0"/>
        <v>42.375095000000002</v>
      </c>
      <c r="H7" s="90">
        <f t="shared" si="0"/>
        <v>0</v>
      </c>
      <c r="I7" s="91">
        <f t="shared" si="0"/>
        <v>0</v>
      </c>
      <c r="J7" s="91">
        <f t="shared" si="0"/>
        <v>0</v>
      </c>
      <c r="K7" s="91">
        <f t="shared" si="0"/>
        <v>0</v>
      </c>
      <c r="L7" s="111">
        <f t="shared" si="0"/>
        <v>0</v>
      </c>
      <c r="M7" s="90">
        <f t="shared" si="0"/>
        <v>0</v>
      </c>
      <c r="N7" s="91">
        <f t="shared" si="0"/>
        <v>0</v>
      </c>
      <c r="O7" s="91">
        <f t="shared" si="0"/>
        <v>0</v>
      </c>
      <c r="P7" s="91">
        <f t="shared" si="0"/>
        <v>0</v>
      </c>
      <c r="Q7" s="115">
        <f t="shared" si="0"/>
        <v>0</v>
      </c>
      <c r="S7" s="91">
        <f>+SUM(S8:S9)</f>
        <v>24.605095000000002</v>
      </c>
      <c r="T7" s="91">
        <f>+SUM(T8:T9)</f>
        <v>0</v>
      </c>
      <c r="U7" s="91">
        <f>+SUM(U8:U9)</f>
        <v>17.77</v>
      </c>
      <c r="V7" s="92">
        <f>+SUM(V8:V9)</f>
        <v>42.375095000000002</v>
      </c>
    </row>
    <row r="8" spans="1:22">
      <c r="B8" s="88" t="s">
        <v>81</v>
      </c>
      <c r="C8" s="129">
        <v>12.712528499999999</v>
      </c>
      <c r="D8" s="93">
        <v>11.892566500000003</v>
      </c>
      <c r="E8" s="93"/>
      <c r="F8" s="93"/>
      <c r="G8" s="94">
        <f>+SUM(C8:F8)</f>
        <v>24.605095000000002</v>
      </c>
      <c r="H8" s="129"/>
      <c r="I8" s="93"/>
      <c r="J8" s="93"/>
      <c r="K8" s="93"/>
      <c r="L8" s="94">
        <f>+SUM(H8:K8)</f>
        <v>0</v>
      </c>
      <c r="M8" s="129"/>
      <c r="N8" s="93"/>
      <c r="O8" s="93"/>
      <c r="P8" s="93"/>
      <c r="Q8" s="116">
        <f>+SUM(M8:P8)</f>
        <v>0</v>
      </c>
      <c r="S8" s="93">
        <f>+SUM(G8,L8,Q8)</f>
        <v>24.605095000000002</v>
      </c>
      <c r="T8" s="93"/>
      <c r="U8" s="93"/>
      <c r="V8" s="94">
        <f>+SUM(S8:U8)</f>
        <v>24.605095000000002</v>
      </c>
    </row>
    <row r="9" spans="1:22">
      <c r="B9" s="88" t="s">
        <v>115</v>
      </c>
      <c r="C9" s="129"/>
      <c r="D9" s="93">
        <v>5.0574715000000019</v>
      </c>
      <c r="E9" s="93">
        <v>12.712528499999998</v>
      </c>
      <c r="F9" s="93"/>
      <c r="G9" s="94">
        <f>+SUM(C9:F9)</f>
        <v>17.77</v>
      </c>
      <c r="H9" s="129"/>
      <c r="I9" s="93"/>
      <c r="J9" s="93"/>
      <c r="K9" s="93"/>
      <c r="L9" s="94">
        <f>+SUM(H9:K9)</f>
        <v>0</v>
      </c>
      <c r="M9" s="129"/>
      <c r="N9" s="93"/>
      <c r="O9" s="93"/>
      <c r="P9" s="93"/>
      <c r="Q9" s="116">
        <f>+SUM(M9:P9)</f>
        <v>0</v>
      </c>
      <c r="S9" s="93"/>
      <c r="T9" s="93"/>
      <c r="U9" s="93">
        <f>+SUM(G9,L9,Q9)</f>
        <v>17.77</v>
      </c>
      <c r="V9" s="94">
        <f>+SUM(S9:U9)</f>
        <v>17.77</v>
      </c>
    </row>
    <row r="10" spans="1:22">
      <c r="A10" s="74" t="s">
        <v>108</v>
      </c>
      <c r="B10" s="76" t="s">
        <v>105</v>
      </c>
      <c r="C10" s="90">
        <f>+SUM(C11:C12)</f>
        <v>9.2143655913978488</v>
      </c>
      <c r="D10" s="91">
        <f>+SUM(D11:D12)</f>
        <v>12.415548387096772</v>
      </c>
      <c r="E10" s="91">
        <f t="shared" ref="E10:Q10" si="1">+SUM(E11:E12)</f>
        <v>12.865548387096773</v>
      </c>
      <c r="F10" s="91">
        <f t="shared" si="1"/>
        <v>7.1103655913978487</v>
      </c>
      <c r="G10" s="111">
        <f t="shared" si="1"/>
        <v>41.605827956989245</v>
      </c>
      <c r="H10" s="90">
        <f t="shared" si="1"/>
        <v>0</v>
      </c>
      <c r="I10" s="91">
        <f t="shared" si="1"/>
        <v>0</v>
      </c>
      <c r="J10" s="91">
        <f t="shared" si="1"/>
        <v>0</v>
      </c>
      <c r="K10" s="91">
        <f t="shared" si="1"/>
        <v>0</v>
      </c>
      <c r="L10" s="111">
        <f t="shared" si="1"/>
        <v>0</v>
      </c>
      <c r="M10" s="90">
        <f t="shared" si="1"/>
        <v>0</v>
      </c>
      <c r="N10" s="91">
        <f t="shared" si="1"/>
        <v>0</v>
      </c>
      <c r="O10" s="91">
        <f t="shared" si="1"/>
        <v>0</v>
      </c>
      <c r="P10" s="91">
        <f t="shared" si="1"/>
        <v>0</v>
      </c>
      <c r="Q10" s="115">
        <f t="shared" si="1"/>
        <v>0</v>
      </c>
      <c r="S10" s="91">
        <f>+SUM(S11:S12)</f>
        <v>21.161827956989246</v>
      </c>
      <c r="T10" s="91">
        <f>+SUM(T11:T12)</f>
        <v>0</v>
      </c>
      <c r="U10" s="91">
        <f>+SUM(U11:U12)</f>
        <v>20.443999999999996</v>
      </c>
      <c r="V10" s="92">
        <f>+SUM(V11:V12)</f>
        <v>41.605827956989245</v>
      </c>
    </row>
    <row r="11" spans="1:22">
      <c r="B11" s="88" t="s">
        <v>82</v>
      </c>
      <c r="C11" s="129">
        <v>7.1103655913978487</v>
      </c>
      <c r="D11" s="93">
        <v>10.665548387096772</v>
      </c>
      <c r="E11" s="93">
        <v>3.3859139784946253</v>
      </c>
      <c r="F11" s="93"/>
      <c r="G11" s="94">
        <f>+SUM(C11:F11)</f>
        <v>21.161827956989246</v>
      </c>
      <c r="H11" s="129"/>
      <c r="I11" s="93"/>
      <c r="J11" s="93"/>
      <c r="K11" s="93"/>
      <c r="L11" s="94">
        <f>+SUM(H11:K11)</f>
        <v>0</v>
      </c>
      <c r="M11" s="129"/>
      <c r="N11" s="93"/>
      <c r="O11" s="93"/>
      <c r="P11" s="93"/>
      <c r="Q11" s="116">
        <f>+SUM(M11:P11)</f>
        <v>0</v>
      </c>
      <c r="S11" s="93">
        <f>+SUM(G11,L11,Q11)</f>
        <v>21.161827956989246</v>
      </c>
      <c r="T11" s="93"/>
      <c r="U11" s="93"/>
      <c r="V11" s="94">
        <f>+SUM(S11:U11)</f>
        <v>21.161827956989246</v>
      </c>
    </row>
    <row r="12" spans="1:22">
      <c r="B12" s="88" t="s">
        <v>115</v>
      </c>
      <c r="C12" s="129">
        <v>2.1040000000000001</v>
      </c>
      <c r="D12" s="93">
        <v>1.75</v>
      </c>
      <c r="E12" s="93">
        <v>9.4796344086021467</v>
      </c>
      <c r="F12" s="93">
        <v>7.1103655913978487</v>
      </c>
      <c r="G12" s="94">
        <f>+SUM(C12:F12)</f>
        <v>20.443999999999996</v>
      </c>
      <c r="H12" s="129"/>
      <c r="I12" s="93"/>
      <c r="J12" s="93"/>
      <c r="K12" s="93"/>
      <c r="L12" s="94">
        <f>+SUM(H12:K12)</f>
        <v>0</v>
      </c>
      <c r="M12" s="129"/>
      <c r="N12" s="93"/>
      <c r="O12" s="93"/>
      <c r="P12" s="93"/>
      <c r="Q12" s="116">
        <f>+SUM(M12:P12)</f>
        <v>0</v>
      </c>
      <c r="S12" s="93"/>
      <c r="T12" s="93"/>
      <c r="U12" s="93">
        <f>+SUM(G12,L12,Q12)</f>
        <v>20.443999999999996</v>
      </c>
      <c r="V12" s="94">
        <f>+SUM(S12:U12)</f>
        <v>20.443999999999996</v>
      </c>
    </row>
    <row r="13" spans="1:22">
      <c r="B13" s="76" t="s">
        <v>106</v>
      </c>
      <c r="C13" s="90">
        <f>+SUM(C14:C15)</f>
        <v>0</v>
      </c>
      <c r="D13" s="91">
        <f>+SUM(D14:D15)</f>
        <v>0</v>
      </c>
      <c r="E13" s="91">
        <f t="shared" ref="E13:Q13" si="2">+SUM(E14:E15)</f>
        <v>0</v>
      </c>
      <c r="F13" s="91">
        <f t="shared" si="2"/>
        <v>7.45</v>
      </c>
      <c r="G13" s="111">
        <f t="shared" si="2"/>
        <v>7.45</v>
      </c>
      <c r="H13" s="90">
        <f t="shared" si="2"/>
        <v>5.5874999999999995</v>
      </c>
      <c r="I13" s="91">
        <f t="shared" si="2"/>
        <v>9.3125</v>
      </c>
      <c r="J13" s="91">
        <f t="shared" si="2"/>
        <v>9.3125</v>
      </c>
      <c r="K13" s="91">
        <f t="shared" si="2"/>
        <v>5.5874999999999986</v>
      </c>
      <c r="L13" s="111">
        <f t="shared" si="2"/>
        <v>29.799999999999997</v>
      </c>
      <c r="M13" s="90">
        <f t="shared" si="2"/>
        <v>0</v>
      </c>
      <c r="N13" s="91">
        <f t="shared" si="2"/>
        <v>0</v>
      </c>
      <c r="O13" s="91">
        <f t="shared" si="2"/>
        <v>0</v>
      </c>
      <c r="P13" s="91">
        <f t="shared" si="2"/>
        <v>0</v>
      </c>
      <c r="Q13" s="115">
        <f t="shared" si="2"/>
        <v>0</v>
      </c>
      <c r="S13" s="91">
        <f>+SUM(S14:S15)</f>
        <v>34.799999999999997</v>
      </c>
      <c r="T13" s="91">
        <f>+SUM(T14:T15)</f>
        <v>0</v>
      </c>
      <c r="U13" s="91">
        <f>+SUM(U14:U15)</f>
        <v>2.4500000000000028</v>
      </c>
      <c r="V13" s="92">
        <f>+SUM(V14:V15)</f>
        <v>37.25</v>
      </c>
    </row>
    <row r="14" spans="1:22">
      <c r="B14" s="88" t="s">
        <v>89</v>
      </c>
      <c r="C14" s="129"/>
      <c r="D14" s="93"/>
      <c r="E14" s="93"/>
      <c r="F14" s="93">
        <v>7.45</v>
      </c>
      <c r="G14" s="94">
        <f>+SUM(C14:F14)</f>
        <v>7.45</v>
      </c>
      <c r="H14" s="129">
        <v>5.5874999999999995</v>
      </c>
      <c r="I14" s="93">
        <v>9.3125</v>
      </c>
      <c r="J14" s="93">
        <v>9.3125</v>
      </c>
      <c r="K14" s="93">
        <v>3.1374999999999957</v>
      </c>
      <c r="L14" s="94">
        <f>+SUM(H14:K14)</f>
        <v>27.349999999999994</v>
      </c>
      <c r="M14" s="129"/>
      <c r="N14" s="93"/>
      <c r="O14" s="93"/>
      <c r="P14" s="93"/>
      <c r="Q14" s="116">
        <f>+SUM(M14:P14)</f>
        <v>0</v>
      </c>
      <c r="S14" s="93">
        <f>+SUM(G14,L14,Q14)</f>
        <v>34.799999999999997</v>
      </c>
      <c r="T14" s="93"/>
      <c r="U14" s="93"/>
      <c r="V14" s="94">
        <f>+SUM(S14:U14)</f>
        <v>34.799999999999997</v>
      </c>
    </row>
    <row r="15" spans="1:22">
      <c r="B15" s="88" t="s">
        <v>115</v>
      </c>
      <c r="C15" s="129"/>
      <c r="D15" s="93"/>
      <c r="E15" s="93"/>
      <c r="F15" s="93"/>
      <c r="G15" s="94">
        <f>+SUM(C15:F15)</f>
        <v>0</v>
      </c>
      <c r="H15" s="129"/>
      <c r="I15" s="93"/>
      <c r="J15" s="93"/>
      <c r="K15" s="93">
        <v>2.4500000000000028</v>
      </c>
      <c r="L15" s="94">
        <f>+SUM(H15:K15)</f>
        <v>2.4500000000000028</v>
      </c>
      <c r="M15" s="129"/>
      <c r="N15" s="93"/>
      <c r="O15" s="93"/>
      <c r="P15" s="93"/>
      <c r="Q15" s="116">
        <f>+SUM(M15:P15)</f>
        <v>0</v>
      </c>
      <c r="S15" s="93"/>
      <c r="T15" s="93"/>
      <c r="U15" s="93">
        <f>+SUM(G15,L15,Q15)</f>
        <v>2.4500000000000028</v>
      </c>
      <c r="V15" s="94">
        <f>+SUM(S15:U15)</f>
        <v>2.4500000000000028</v>
      </c>
    </row>
    <row r="16" spans="1:22" ht="30">
      <c r="B16" s="76" t="s">
        <v>107</v>
      </c>
      <c r="C16" s="90">
        <f>+SUM(C17:C18)</f>
        <v>0</v>
      </c>
      <c r="D16" s="91">
        <f>+SUM(D17:D18)</f>
        <v>0</v>
      </c>
      <c r="E16" s="91">
        <f t="shared" ref="E16:Q16" si="3">+SUM(E17:E18)</f>
        <v>0</v>
      </c>
      <c r="F16" s="91">
        <f t="shared" si="3"/>
        <v>0</v>
      </c>
      <c r="G16" s="111">
        <f t="shared" si="3"/>
        <v>0</v>
      </c>
      <c r="H16" s="90">
        <f t="shared" si="3"/>
        <v>0</v>
      </c>
      <c r="I16" s="91">
        <f t="shared" si="3"/>
        <v>0</v>
      </c>
      <c r="J16" s="91">
        <f t="shared" si="3"/>
        <v>0</v>
      </c>
      <c r="K16" s="91">
        <f t="shared" si="3"/>
        <v>7.7740000000000009</v>
      </c>
      <c r="L16" s="111">
        <f t="shared" si="3"/>
        <v>7.7740000000000009</v>
      </c>
      <c r="M16" s="90">
        <f t="shared" si="3"/>
        <v>5.8305000000000007</v>
      </c>
      <c r="N16" s="91">
        <f t="shared" si="3"/>
        <v>11.661000000000001</v>
      </c>
      <c r="O16" s="91">
        <f t="shared" si="3"/>
        <v>11.661000000000001</v>
      </c>
      <c r="P16" s="91">
        <f t="shared" si="3"/>
        <v>1.9434999999999967</v>
      </c>
      <c r="Q16" s="115">
        <f t="shared" si="3"/>
        <v>31.096</v>
      </c>
      <c r="S16" s="91">
        <f>+SUM(S17:S18)</f>
        <v>0</v>
      </c>
      <c r="T16" s="91">
        <f>+SUM(T17:T18)</f>
        <v>30.05</v>
      </c>
      <c r="U16" s="91">
        <f>+SUM(U17:U18)</f>
        <v>8.82</v>
      </c>
      <c r="V16" s="92">
        <f>+SUM(V17:V18)</f>
        <v>38.870000000000005</v>
      </c>
    </row>
    <row r="17" spans="1:22">
      <c r="B17" s="88" t="s">
        <v>86</v>
      </c>
      <c r="C17" s="129"/>
      <c r="D17" s="93"/>
      <c r="E17" s="93"/>
      <c r="F17" s="93"/>
      <c r="G17" s="94">
        <f>+SUM(C17:F17)</f>
        <v>0</v>
      </c>
      <c r="H17" s="129"/>
      <c r="I17" s="93"/>
      <c r="J17" s="93"/>
      <c r="K17" s="93">
        <v>7.7740000000000009</v>
      </c>
      <c r="L17" s="94">
        <f>+SUM(H17:K17)</f>
        <v>7.7740000000000009</v>
      </c>
      <c r="M17" s="129">
        <v>5.8305000000000007</v>
      </c>
      <c r="N17" s="93">
        <v>11.661000000000001</v>
      </c>
      <c r="O17" s="93">
        <v>4.7844999999999978</v>
      </c>
      <c r="P17" s="93"/>
      <c r="Q17" s="116">
        <f>+SUM(M17:P17)</f>
        <v>22.276</v>
      </c>
      <c r="S17" s="93"/>
      <c r="T17" s="93">
        <f>+SUM(G17,L17,Q17)</f>
        <v>30.05</v>
      </c>
      <c r="U17" s="93"/>
      <c r="V17" s="94">
        <f>+SUM(S17:U17)</f>
        <v>30.05</v>
      </c>
    </row>
    <row r="18" spans="1:22">
      <c r="B18" s="88" t="s">
        <v>115</v>
      </c>
      <c r="C18" s="129"/>
      <c r="D18" s="93"/>
      <c r="E18" s="93"/>
      <c r="F18" s="93"/>
      <c r="G18" s="94">
        <f>+SUM(C18:F18)</f>
        <v>0</v>
      </c>
      <c r="H18" s="129"/>
      <c r="I18" s="93"/>
      <c r="J18" s="93"/>
      <c r="K18" s="93"/>
      <c r="L18" s="94">
        <f>+SUM(H18:K18)</f>
        <v>0</v>
      </c>
      <c r="M18" s="129"/>
      <c r="N18" s="93"/>
      <c r="O18" s="93">
        <v>6.8765000000000036</v>
      </c>
      <c r="P18" s="93">
        <v>1.9434999999999967</v>
      </c>
      <c r="Q18" s="116">
        <f>+SUM(M18:P18)</f>
        <v>8.82</v>
      </c>
      <c r="S18" s="93"/>
      <c r="T18" s="93"/>
      <c r="U18" s="93">
        <f>+SUM(G18,L18,Q18)</f>
        <v>8.82</v>
      </c>
      <c r="V18" s="94">
        <f>+SUM(S18:U18)</f>
        <v>8.82</v>
      </c>
    </row>
    <row r="19" spans="1:22" ht="30">
      <c r="B19" s="76" t="s">
        <v>120</v>
      </c>
      <c r="C19" s="90">
        <v>0</v>
      </c>
      <c r="D19" s="91">
        <v>5.3735319148936176</v>
      </c>
      <c r="E19" s="91">
        <v>5.4245472653250735</v>
      </c>
      <c r="F19" s="91">
        <v>1.4552553333333331</v>
      </c>
      <c r="G19" s="111">
        <f>+SUM(C19:F19)</f>
        <v>12.253334513552025</v>
      </c>
      <c r="H19" s="90">
        <v>12.919017969999999</v>
      </c>
      <c r="I19" s="91">
        <v>20.54501797</v>
      </c>
      <c r="J19" s="91">
        <v>18.638517969999999</v>
      </c>
      <c r="K19" s="91">
        <v>35.128017970000002</v>
      </c>
      <c r="L19" s="111">
        <f>+SUM(H19:K19)</f>
        <v>87.230571879999999</v>
      </c>
      <c r="M19" s="90">
        <v>19.516500000000001</v>
      </c>
      <c r="N19" s="91">
        <v>18.061500000000002</v>
      </c>
      <c r="O19" s="91">
        <v>16.155000000000001</v>
      </c>
      <c r="P19" s="91">
        <v>2.6925000000000008</v>
      </c>
      <c r="Q19" s="115">
        <f>+SUM(M19:P19)</f>
        <v>56.425500000000007</v>
      </c>
      <c r="S19" s="91"/>
      <c r="T19" s="91"/>
      <c r="U19" s="122">
        <f>+SUM(G19,L19,Q19)</f>
        <v>155.90940639355202</v>
      </c>
      <c r="V19" s="92">
        <f>+SUM(S19:U19)</f>
        <v>155.90940639355202</v>
      </c>
    </row>
    <row r="20" spans="1:22" outlineLevel="1">
      <c r="B20" s="76" t="s">
        <v>109</v>
      </c>
      <c r="C20" s="90"/>
      <c r="D20" s="91"/>
      <c r="E20" s="91"/>
      <c r="F20" s="91"/>
      <c r="G20" s="94">
        <f>+SUM(C20:F20)</f>
        <v>0</v>
      </c>
      <c r="H20" s="90"/>
      <c r="I20" s="91"/>
      <c r="J20" s="91"/>
      <c r="K20" s="91"/>
      <c r="L20" s="94">
        <f>+SUM(H20:K20)</f>
        <v>0</v>
      </c>
      <c r="M20" s="90"/>
      <c r="N20" s="91"/>
      <c r="O20" s="91"/>
      <c r="P20" s="91"/>
      <c r="Q20" s="116">
        <f>+SUM(M20:P20)</f>
        <v>0</v>
      </c>
      <c r="S20" s="91"/>
      <c r="T20" s="91"/>
      <c r="U20" s="93">
        <f>+SUM(G20,L20,Q20)</f>
        <v>0</v>
      </c>
      <c r="V20" s="92">
        <f>+SUM(S20:U20)</f>
        <v>0</v>
      </c>
    </row>
    <row r="21" spans="1:22" ht="30" outlineLevel="1">
      <c r="B21" s="76" t="s">
        <v>110</v>
      </c>
      <c r="C21" s="90"/>
      <c r="D21" s="91"/>
      <c r="E21" s="91"/>
      <c r="F21" s="91"/>
      <c r="G21" s="94">
        <f>+SUM(C21:F21)</f>
        <v>0</v>
      </c>
      <c r="H21" s="90"/>
      <c r="I21" s="91"/>
      <c r="J21" s="91"/>
      <c r="K21" s="91"/>
      <c r="L21" s="94">
        <f>+SUM(H21:K21)</f>
        <v>0</v>
      </c>
      <c r="M21" s="90"/>
      <c r="N21" s="91"/>
      <c r="O21" s="91"/>
      <c r="P21" s="91"/>
      <c r="Q21" s="116">
        <f>+SUM(M21:P21)</f>
        <v>0</v>
      </c>
      <c r="S21" s="91"/>
      <c r="T21" s="91"/>
      <c r="U21" s="93">
        <f>+SUM(G21,L21,Q21)</f>
        <v>0</v>
      </c>
      <c r="V21" s="92">
        <f>+SUM(S21:U21)</f>
        <v>0</v>
      </c>
    </row>
    <row r="22" spans="1:22" ht="15.75" thickBot="1">
      <c r="B22" s="80"/>
      <c r="C22" s="95"/>
      <c r="D22" s="96"/>
      <c r="E22" s="96"/>
      <c r="F22" s="96"/>
      <c r="G22" s="99"/>
      <c r="H22" s="97"/>
      <c r="I22" s="98"/>
      <c r="J22" s="96"/>
      <c r="K22" s="96"/>
      <c r="L22" s="99"/>
      <c r="M22" s="95"/>
      <c r="N22" s="96"/>
      <c r="O22" s="96"/>
      <c r="P22" s="96"/>
      <c r="Q22" s="117"/>
      <c r="S22" s="96"/>
      <c r="T22" s="96"/>
      <c r="U22" s="96"/>
      <c r="V22" s="99"/>
    </row>
    <row r="23" spans="1:22" ht="15.75" thickBot="1">
      <c r="B23" s="101" t="s">
        <v>116</v>
      </c>
      <c r="C23" s="102">
        <f t="shared" ref="C23:Q23" si="4">+SUM(C7,C10,C13,C16,C19,C20:C21)</f>
        <v>21.926894091397848</v>
      </c>
      <c r="D23" s="103">
        <f t="shared" si="4"/>
        <v>34.739118301990395</v>
      </c>
      <c r="E23" s="103">
        <f t="shared" si="4"/>
        <v>31.002624152421845</v>
      </c>
      <c r="F23" s="103">
        <f t="shared" si="4"/>
        <v>16.015620924731181</v>
      </c>
      <c r="G23" s="118">
        <f t="shared" si="4"/>
        <v>103.68425747054127</v>
      </c>
      <c r="H23" s="102">
        <f t="shared" si="4"/>
        <v>18.506517969999997</v>
      </c>
      <c r="I23" s="103">
        <f t="shared" si="4"/>
        <v>29.85751797</v>
      </c>
      <c r="J23" s="103">
        <f t="shared" si="4"/>
        <v>27.951017969999999</v>
      </c>
      <c r="K23" s="103">
        <f t="shared" si="4"/>
        <v>48.489517970000001</v>
      </c>
      <c r="L23" s="118">
        <f t="shared" si="4"/>
        <v>124.80457188</v>
      </c>
      <c r="M23" s="102">
        <f t="shared" si="4"/>
        <v>25.347000000000001</v>
      </c>
      <c r="N23" s="103">
        <f t="shared" si="4"/>
        <v>29.722500000000004</v>
      </c>
      <c r="O23" s="103">
        <f t="shared" si="4"/>
        <v>27.816000000000003</v>
      </c>
      <c r="P23" s="103">
        <f t="shared" si="4"/>
        <v>4.6359999999999975</v>
      </c>
      <c r="Q23" s="118">
        <f t="shared" si="4"/>
        <v>87.521500000000003</v>
      </c>
      <c r="R23" s="121"/>
      <c r="S23" s="103">
        <f>+SUM(S7,S10,S13,S16,S19,S20:S21)</f>
        <v>80.566922956989245</v>
      </c>
      <c r="T23" s="103">
        <f>+SUM(T7,T10,T13,T16,T19,T20:T21)</f>
        <v>30.05</v>
      </c>
      <c r="U23" s="103">
        <f>+SUM(U7,U10,U13,U16,U19,U20:U21)</f>
        <v>205.39340639355203</v>
      </c>
      <c r="V23" s="100">
        <f>+SUM(V7,V10,V13,V16,V19,V20:V21)</f>
        <v>316.01032935054127</v>
      </c>
    </row>
    <row r="24" spans="1:22">
      <c r="H24" s="75"/>
      <c r="I24" s="75"/>
    </row>
    <row r="25" spans="1:22">
      <c r="H25" s="75"/>
      <c r="I25" s="75"/>
    </row>
    <row r="26" spans="1:22">
      <c r="A26" s="78"/>
      <c r="D26" s="77"/>
      <c r="E26" s="77"/>
      <c r="V26" s="77"/>
    </row>
    <row r="28" spans="1:22" ht="25.5" customHeight="1" thickBot="1">
      <c r="B28" s="289" t="s">
        <v>118</v>
      </c>
      <c r="C28" s="289"/>
      <c r="D28" s="289"/>
      <c r="E28" s="289"/>
      <c r="F28" s="289"/>
      <c r="G28" s="289"/>
      <c r="H28" s="289"/>
      <c r="I28" s="289"/>
      <c r="J28" s="289"/>
      <c r="K28" s="289"/>
      <c r="L28" s="289"/>
      <c r="M28" s="289"/>
      <c r="N28" s="289"/>
      <c r="O28" s="289"/>
      <c r="P28" s="289"/>
      <c r="Q28" s="289"/>
      <c r="R28" s="289"/>
      <c r="S28" s="289"/>
      <c r="T28" s="289"/>
      <c r="U28" s="289"/>
      <c r="V28" s="289"/>
    </row>
    <row r="29" spans="1:22" ht="23.25" customHeight="1" thickBot="1">
      <c r="B29" s="104" t="s">
        <v>111</v>
      </c>
      <c r="C29" s="105" t="s">
        <v>121</v>
      </c>
      <c r="D29" s="105" t="s">
        <v>122</v>
      </c>
      <c r="E29" s="105" t="s">
        <v>123</v>
      </c>
      <c r="F29" s="105" t="s">
        <v>124</v>
      </c>
      <c r="G29" s="105">
        <v>2017</v>
      </c>
      <c r="H29" s="105" t="s">
        <v>121</v>
      </c>
      <c r="I29" s="105" t="s">
        <v>122</v>
      </c>
      <c r="J29" s="105" t="s">
        <v>123</v>
      </c>
      <c r="K29" s="105" t="s">
        <v>124</v>
      </c>
      <c r="L29" s="105">
        <v>2018</v>
      </c>
      <c r="M29" s="105" t="s">
        <v>121</v>
      </c>
      <c r="N29" s="105" t="s">
        <v>122</v>
      </c>
      <c r="O29" s="105" t="s">
        <v>123</v>
      </c>
      <c r="P29" s="105" t="s">
        <v>124</v>
      </c>
      <c r="Q29" s="105">
        <v>2019</v>
      </c>
      <c r="R29" s="131"/>
      <c r="S29" s="131"/>
      <c r="T29" s="131"/>
      <c r="U29" s="131"/>
      <c r="V29" s="106" t="s">
        <v>104</v>
      </c>
    </row>
    <row r="30" spans="1:22">
      <c r="B30" s="142" t="s">
        <v>112</v>
      </c>
      <c r="C30" s="119">
        <f t="shared" ref="C30:Q30" si="5">+SUM(C8,C11,C14)</f>
        <v>19.822894091397849</v>
      </c>
      <c r="D30" s="119">
        <f t="shared" si="5"/>
        <v>22.558114887096774</v>
      </c>
      <c r="E30" s="119">
        <f t="shared" si="5"/>
        <v>3.3859139784946253</v>
      </c>
      <c r="F30" s="119">
        <f t="shared" si="5"/>
        <v>7.45</v>
      </c>
      <c r="G30" s="123">
        <f t="shared" si="5"/>
        <v>53.216922956989251</v>
      </c>
      <c r="H30" s="123">
        <f t="shared" si="5"/>
        <v>5.5874999999999995</v>
      </c>
      <c r="I30" s="123">
        <f t="shared" si="5"/>
        <v>9.3125</v>
      </c>
      <c r="J30" s="123">
        <f t="shared" si="5"/>
        <v>9.3125</v>
      </c>
      <c r="K30" s="123">
        <f t="shared" si="5"/>
        <v>3.1374999999999957</v>
      </c>
      <c r="L30" s="123">
        <f t="shared" si="5"/>
        <v>27.349999999999994</v>
      </c>
      <c r="M30" s="123">
        <f t="shared" si="5"/>
        <v>0</v>
      </c>
      <c r="N30" s="123">
        <f t="shared" si="5"/>
        <v>0</v>
      </c>
      <c r="O30" s="123">
        <f t="shared" si="5"/>
        <v>0</v>
      </c>
      <c r="P30" s="123">
        <f t="shared" si="5"/>
        <v>0</v>
      </c>
      <c r="Q30" s="123">
        <f t="shared" si="5"/>
        <v>0</v>
      </c>
      <c r="R30" s="156"/>
      <c r="S30" s="156"/>
      <c r="T30" s="156"/>
      <c r="U30" s="156"/>
      <c r="V30" s="124">
        <f>+SUM(G30,L30,Q30)</f>
        <v>80.566922956989245</v>
      </c>
    </row>
    <row r="31" spans="1:22">
      <c r="B31" s="142" t="s">
        <v>113</v>
      </c>
      <c r="C31" s="133">
        <f t="shared" ref="C31:Q31" si="6">+C17</f>
        <v>0</v>
      </c>
      <c r="D31" s="133">
        <f t="shared" si="6"/>
        <v>0</v>
      </c>
      <c r="E31" s="133">
        <f t="shared" si="6"/>
        <v>0</v>
      </c>
      <c r="F31" s="133">
        <f t="shared" si="6"/>
        <v>0</v>
      </c>
      <c r="G31" s="157">
        <f t="shared" si="6"/>
        <v>0</v>
      </c>
      <c r="H31" s="157">
        <f t="shared" si="6"/>
        <v>0</v>
      </c>
      <c r="I31" s="157">
        <f t="shared" si="6"/>
        <v>0</v>
      </c>
      <c r="J31" s="157">
        <f t="shared" si="6"/>
        <v>0</v>
      </c>
      <c r="K31" s="157">
        <f t="shared" si="6"/>
        <v>7.7740000000000009</v>
      </c>
      <c r="L31" s="157">
        <f t="shared" si="6"/>
        <v>7.7740000000000009</v>
      </c>
      <c r="M31" s="157">
        <f t="shared" si="6"/>
        <v>5.8305000000000007</v>
      </c>
      <c r="N31" s="157">
        <f t="shared" si="6"/>
        <v>11.661000000000001</v>
      </c>
      <c r="O31" s="157">
        <f t="shared" si="6"/>
        <v>4.7844999999999978</v>
      </c>
      <c r="P31" s="157">
        <f t="shared" si="6"/>
        <v>0</v>
      </c>
      <c r="Q31" s="157">
        <f t="shared" si="6"/>
        <v>22.276</v>
      </c>
      <c r="R31" s="156"/>
      <c r="S31" s="156"/>
      <c r="T31" s="156"/>
      <c r="U31" s="156"/>
      <c r="V31" s="158">
        <f>+SUM(G31,L31,Q31)</f>
        <v>30.05</v>
      </c>
    </row>
    <row r="32" spans="1:22" ht="15.75" thickBot="1">
      <c r="B32" s="142" t="s">
        <v>114</v>
      </c>
      <c r="C32" s="140">
        <f t="shared" ref="C32:Q32" si="7">+SUM(C9,C12,C15,C18:C21)</f>
        <v>2.1040000000000001</v>
      </c>
      <c r="D32" s="140">
        <f t="shared" si="7"/>
        <v>12.18100341489362</v>
      </c>
      <c r="E32" s="140">
        <f t="shared" si="7"/>
        <v>27.616710173927217</v>
      </c>
      <c r="F32" s="140">
        <f t="shared" si="7"/>
        <v>8.5656209247311814</v>
      </c>
      <c r="G32" s="159">
        <f t="shared" si="7"/>
        <v>50.467334513552025</v>
      </c>
      <c r="H32" s="159">
        <f t="shared" si="7"/>
        <v>12.919017969999999</v>
      </c>
      <c r="I32" s="159">
        <f t="shared" si="7"/>
        <v>20.54501797</v>
      </c>
      <c r="J32" s="159">
        <f t="shared" si="7"/>
        <v>18.638517969999999</v>
      </c>
      <c r="K32" s="159">
        <f t="shared" si="7"/>
        <v>37.578017970000005</v>
      </c>
      <c r="L32" s="159">
        <f t="shared" si="7"/>
        <v>89.680571880000002</v>
      </c>
      <c r="M32" s="159">
        <f t="shared" si="7"/>
        <v>19.516500000000001</v>
      </c>
      <c r="N32" s="159">
        <f t="shared" si="7"/>
        <v>18.061500000000002</v>
      </c>
      <c r="O32" s="159">
        <f t="shared" si="7"/>
        <v>23.031500000000005</v>
      </c>
      <c r="P32" s="159">
        <f t="shared" si="7"/>
        <v>4.6359999999999975</v>
      </c>
      <c r="Q32" s="159">
        <f t="shared" si="7"/>
        <v>65.245500000000007</v>
      </c>
      <c r="R32" s="160"/>
      <c r="S32" s="160"/>
      <c r="T32" s="160"/>
      <c r="U32" s="160"/>
      <c r="V32" s="158">
        <f>+SUM(G32,L32,Q32)</f>
        <v>205.39340639355203</v>
      </c>
    </row>
    <row r="33" spans="2:22" ht="23.25" customHeight="1" thickBot="1">
      <c r="B33" s="107" t="s">
        <v>104</v>
      </c>
      <c r="C33" s="137">
        <f t="shared" ref="C33:Q33" si="8">+SUM(C30:C32)</f>
        <v>21.926894091397848</v>
      </c>
      <c r="D33" s="137">
        <f t="shared" si="8"/>
        <v>34.739118301990395</v>
      </c>
      <c r="E33" s="137">
        <f t="shared" si="8"/>
        <v>31.002624152421841</v>
      </c>
      <c r="F33" s="137">
        <f t="shared" si="8"/>
        <v>16.015620924731181</v>
      </c>
      <c r="G33" s="161">
        <f t="shared" si="8"/>
        <v>103.68425747054127</v>
      </c>
      <c r="H33" s="161">
        <f t="shared" si="8"/>
        <v>18.506517969999997</v>
      </c>
      <c r="I33" s="161">
        <f t="shared" si="8"/>
        <v>29.85751797</v>
      </c>
      <c r="J33" s="161">
        <f t="shared" si="8"/>
        <v>27.951017969999999</v>
      </c>
      <c r="K33" s="161">
        <f t="shared" si="8"/>
        <v>48.489517970000001</v>
      </c>
      <c r="L33" s="161">
        <f t="shared" si="8"/>
        <v>124.80457188</v>
      </c>
      <c r="M33" s="161">
        <f t="shared" si="8"/>
        <v>25.347000000000001</v>
      </c>
      <c r="N33" s="161">
        <f t="shared" si="8"/>
        <v>29.722500000000004</v>
      </c>
      <c r="O33" s="161">
        <f t="shared" si="8"/>
        <v>27.816000000000003</v>
      </c>
      <c r="P33" s="161">
        <f t="shared" si="8"/>
        <v>4.6359999999999975</v>
      </c>
      <c r="Q33" s="161">
        <f t="shared" si="8"/>
        <v>87.521500000000003</v>
      </c>
      <c r="R33" s="162"/>
      <c r="S33" s="162"/>
      <c r="T33" s="162"/>
      <c r="U33" s="162"/>
      <c r="V33" s="163">
        <f>+SUM(V30:V32)</f>
        <v>316.01032935054127</v>
      </c>
    </row>
  </sheetData>
  <mergeCells count="11">
    <mergeCell ref="B28:V28"/>
    <mergeCell ref="B3:Q3"/>
    <mergeCell ref="S3:V3"/>
    <mergeCell ref="B4:B5"/>
    <mergeCell ref="C4:G4"/>
    <mergeCell ref="H4:L4"/>
    <mergeCell ref="M4:Q4"/>
    <mergeCell ref="S4:S5"/>
    <mergeCell ref="T4:T5"/>
    <mergeCell ref="U4:U5"/>
    <mergeCell ref="V4:V5"/>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3"/>
  <sheetViews>
    <sheetView showGridLines="0" zoomScale="85" zoomScaleNormal="85" workbookViewId="0">
      <selection activeCell="U23" sqref="U23"/>
    </sheetView>
  </sheetViews>
  <sheetFormatPr baseColWidth="10" defaultColWidth="11.42578125" defaultRowHeight="15" outlineLevelRow="1" outlineLevelCol="1"/>
  <cols>
    <col min="1" max="1" width="13.5703125" style="74" customWidth="1"/>
    <col min="2" max="2" width="21.85546875" customWidth="1"/>
    <col min="3" max="6" width="6.5703125" customWidth="1" outlineLevel="1"/>
    <col min="7" max="7" width="8" customWidth="1"/>
    <col min="8" max="11" width="6.5703125" customWidth="1" outlineLevel="1"/>
    <col min="12" max="12" width="8" customWidth="1"/>
    <col min="13" max="16" width="6.5703125" customWidth="1" outlineLevel="1"/>
    <col min="17" max="17" width="8" customWidth="1"/>
    <col min="18" max="18" width="2" customWidth="1"/>
    <col min="19" max="19" width="11.140625" customWidth="1" outlineLevel="1"/>
    <col min="20" max="21" width="10.140625" customWidth="1" outlineLevel="1"/>
    <col min="22" max="22" width="10.28515625" customWidth="1"/>
  </cols>
  <sheetData>
    <row r="1" spans="1:22">
      <c r="H1" s="75"/>
      <c r="I1" s="75"/>
    </row>
    <row r="2" spans="1:22" ht="15.75" thickBot="1">
      <c r="H2" s="75"/>
      <c r="I2" s="75"/>
    </row>
    <row r="3" spans="1:22" ht="19.5" customHeight="1">
      <c r="B3" s="289" t="s">
        <v>117</v>
      </c>
      <c r="C3" s="289"/>
      <c r="D3" s="289"/>
      <c r="E3" s="289"/>
      <c r="F3" s="289"/>
      <c r="G3" s="289"/>
      <c r="H3" s="289"/>
      <c r="I3" s="289"/>
      <c r="J3" s="289"/>
      <c r="K3" s="289"/>
      <c r="L3" s="289"/>
      <c r="M3" s="289"/>
      <c r="N3" s="289"/>
      <c r="O3" s="289"/>
      <c r="P3" s="289"/>
      <c r="Q3" s="289"/>
      <c r="S3" s="292"/>
      <c r="T3" s="292"/>
      <c r="U3" s="292"/>
      <c r="V3" s="292"/>
    </row>
    <row r="4" spans="1:22">
      <c r="B4" s="293" t="s">
        <v>94</v>
      </c>
      <c r="C4" s="299" t="s">
        <v>95</v>
      </c>
      <c r="D4" s="300"/>
      <c r="E4" s="300"/>
      <c r="F4" s="300"/>
      <c r="G4" s="301"/>
      <c r="H4" s="299" t="s">
        <v>96</v>
      </c>
      <c r="I4" s="300"/>
      <c r="J4" s="300"/>
      <c r="K4" s="300"/>
      <c r="L4" s="301"/>
      <c r="M4" s="299" t="s">
        <v>97</v>
      </c>
      <c r="N4" s="300"/>
      <c r="O4" s="300"/>
      <c r="P4" s="300"/>
      <c r="Q4" s="301"/>
      <c r="S4" s="295" t="s">
        <v>112</v>
      </c>
      <c r="T4" s="295" t="s">
        <v>113</v>
      </c>
      <c r="U4" s="295" t="s">
        <v>114</v>
      </c>
      <c r="V4" s="297" t="s">
        <v>102</v>
      </c>
    </row>
    <row r="5" spans="1:22" ht="15.75" thickBot="1">
      <c r="B5" s="294"/>
      <c r="C5" s="86" t="s">
        <v>98</v>
      </c>
      <c r="D5" s="85" t="s">
        <v>99</v>
      </c>
      <c r="E5" s="85" t="s">
        <v>100</v>
      </c>
      <c r="F5" s="85" t="s">
        <v>101</v>
      </c>
      <c r="G5" s="109" t="s">
        <v>119</v>
      </c>
      <c r="H5" s="86" t="s">
        <v>98</v>
      </c>
      <c r="I5" s="85" t="s">
        <v>99</v>
      </c>
      <c r="J5" s="85" t="s">
        <v>100</v>
      </c>
      <c r="K5" s="85" t="s">
        <v>101</v>
      </c>
      <c r="L5" s="109" t="s">
        <v>119</v>
      </c>
      <c r="M5" s="86" t="s">
        <v>98</v>
      </c>
      <c r="N5" s="85" t="s">
        <v>99</v>
      </c>
      <c r="O5" s="85" t="s">
        <v>100</v>
      </c>
      <c r="P5" s="85" t="s">
        <v>101</v>
      </c>
      <c r="Q5" s="113" t="s">
        <v>119</v>
      </c>
      <c r="S5" s="296"/>
      <c r="T5" s="296"/>
      <c r="U5" s="296"/>
      <c r="V5" s="298"/>
    </row>
    <row r="6" spans="1:22">
      <c r="B6" s="83"/>
      <c r="C6" s="87"/>
      <c r="D6" s="84"/>
      <c r="E6" s="84"/>
      <c r="F6" s="84"/>
      <c r="G6" s="110"/>
      <c r="H6" s="87"/>
      <c r="I6" s="84"/>
      <c r="J6" s="84"/>
      <c r="K6" s="112"/>
      <c r="L6" s="110"/>
      <c r="M6" s="87"/>
      <c r="N6" s="84"/>
      <c r="O6" s="84"/>
      <c r="P6" s="112"/>
      <c r="Q6" s="114"/>
      <c r="S6" s="82"/>
      <c r="T6" s="82"/>
      <c r="U6" s="82"/>
      <c r="V6" s="89"/>
    </row>
    <row r="7" spans="1:22">
      <c r="B7" s="76" t="s">
        <v>27</v>
      </c>
      <c r="C7" s="90">
        <f t="shared" ref="C7:Q7" si="0">+SUM(C8:C9)</f>
        <v>12.712528499999999</v>
      </c>
      <c r="D7" s="91">
        <f t="shared" si="0"/>
        <v>20.777566499999999</v>
      </c>
      <c r="E7" s="91">
        <f t="shared" si="0"/>
        <v>8.884999999999998</v>
      </c>
      <c r="F7" s="91">
        <f t="shared" si="0"/>
        <v>0</v>
      </c>
      <c r="G7" s="111">
        <f t="shared" si="0"/>
        <v>42.375095000000002</v>
      </c>
      <c r="H7" s="90">
        <f t="shared" si="0"/>
        <v>0</v>
      </c>
      <c r="I7" s="91">
        <f t="shared" si="0"/>
        <v>0</v>
      </c>
      <c r="J7" s="91">
        <f t="shared" si="0"/>
        <v>0</v>
      </c>
      <c r="K7" s="91">
        <f t="shared" si="0"/>
        <v>0</v>
      </c>
      <c r="L7" s="111">
        <f t="shared" si="0"/>
        <v>0</v>
      </c>
      <c r="M7" s="90">
        <f t="shared" si="0"/>
        <v>0</v>
      </c>
      <c r="N7" s="91">
        <f t="shared" si="0"/>
        <v>0</v>
      </c>
      <c r="O7" s="91">
        <f t="shared" si="0"/>
        <v>0</v>
      </c>
      <c r="P7" s="91">
        <f t="shared" si="0"/>
        <v>0</v>
      </c>
      <c r="Q7" s="115">
        <f t="shared" si="0"/>
        <v>0</v>
      </c>
      <c r="S7" s="91">
        <f>+SUM(S8:S9)</f>
        <v>24.605095000000002</v>
      </c>
      <c r="T7" s="91">
        <f>+SUM(T8:T9)</f>
        <v>0</v>
      </c>
      <c r="U7" s="91">
        <f>+SUM(U8:U9)</f>
        <v>17.769999999999996</v>
      </c>
      <c r="V7" s="92">
        <f>+SUM(V8:V9)</f>
        <v>42.375095000000002</v>
      </c>
    </row>
    <row r="8" spans="1:22">
      <c r="B8" s="88" t="s">
        <v>81</v>
      </c>
      <c r="C8" s="129">
        <v>12.712528499999999</v>
      </c>
      <c r="D8" s="93">
        <v>11.892566500000003</v>
      </c>
      <c r="E8" s="93"/>
      <c r="F8" s="93"/>
      <c r="G8" s="94">
        <f>+SUM(C8:F8)</f>
        <v>24.605095000000002</v>
      </c>
      <c r="H8" s="129"/>
      <c r="I8" s="93"/>
      <c r="J8" s="93"/>
      <c r="K8" s="93"/>
      <c r="L8" s="94">
        <f>+SUM(H8:K8)</f>
        <v>0</v>
      </c>
      <c r="M8" s="129"/>
      <c r="N8" s="93"/>
      <c r="O8" s="93"/>
      <c r="P8" s="93"/>
      <c r="Q8" s="116">
        <f>+SUM(M8:P8)</f>
        <v>0</v>
      </c>
      <c r="S8" s="93">
        <f>+SUM(G8,L8,Q8)</f>
        <v>24.605095000000002</v>
      </c>
      <c r="T8" s="93"/>
      <c r="U8" s="93"/>
      <c r="V8" s="94">
        <f>+SUM(S8:U8)</f>
        <v>24.605095000000002</v>
      </c>
    </row>
    <row r="9" spans="1:22">
      <c r="B9" s="88" t="s">
        <v>115</v>
      </c>
      <c r="C9" s="129"/>
      <c r="D9" s="93">
        <v>8.884999999999998</v>
      </c>
      <c r="E9" s="93">
        <v>8.884999999999998</v>
      </c>
      <c r="F9" s="93"/>
      <c r="G9" s="94">
        <f>+SUM(C9:F9)</f>
        <v>17.769999999999996</v>
      </c>
      <c r="H9" s="129"/>
      <c r="I9" s="93"/>
      <c r="J9" s="93"/>
      <c r="K9" s="93"/>
      <c r="L9" s="94">
        <f>+SUM(H9:K9)</f>
        <v>0</v>
      </c>
      <c r="M9" s="129"/>
      <c r="N9" s="93"/>
      <c r="O9" s="93"/>
      <c r="P9" s="93"/>
      <c r="Q9" s="116">
        <f>+SUM(M9:P9)</f>
        <v>0</v>
      </c>
      <c r="S9" s="93"/>
      <c r="T9" s="93"/>
      <c r="U9" s="93">
        <f>+SUM(G9,L9,Q9)</f>
        <v>17.769999999999996</v>
      </c>
      <c r="V9" s="94">
        <f>+SUM(S9:U9)</f>
        <v>17.769999999999996</v>
      </c>
    </row>
    <row r="10" spans="1:22">
      <c r="A10" s="74" t="s">
        <v>108</v>
      </c>
      <c r="B10" s="76" t="s">
        <v>105</v>
      </c>
      <c r="C10" s="90">
        <f>+SUM(C11:C12)</f>
        <v>9.2143655913978488</v>
      </c>
      <c r="D10" s="91">
        <f>+SUM(D11:D12)</f>
        <v>16.778881720430107</v>
      </c>
      <c r="E10" s="91">
        <f t="shared" ref="E10:Q10" si="1">+SUM(E11:E12)</f>
        <v>9.4992473118279577</v>
      </c>
      <c r="F10" s="91">
        <f t="shared" si="1"/>
        <v>6.1133333333333333</v>
      </c>
      <c r="G10" s="111">
        <f t="shared" si="1"/>
        <v>41.605827956989245</v>
      </c>
      <c r="H10" s="90">
        <f t="shared" si="1"/>
        <v>0</v>
      </c>
      <c r="I10" s="91">
        <f t="shared" si="1"/>
        <v>0</v>
      </c>
      <c r="J10" s="91">
        <f t="shared" si="1"/>
        <v>0</v>
      </c>
      <c r="K10" s="91">
        <f t="shared" si="1"/>
        <v>0</v>
      </c>
      <c r="L10" s="111">
        <f t="shared" si="1"/>
        <v>0</v>
      </c>
      <c r="M10" s="90">
        <f t="shared" si="1"/>
        <v>0</v>
      </c>
      <c r="N10" s="91">
        <f t="shared" si="1"/>
        <v>0</v>
      </c>
      <c r="O10" s="91">
        <f t="shared" si="1"/>
        <v>0</v>
      </c>
      <c r="P10" s="91">
        <f t="shared" si="1"/>
        <v>0</v>
      </c>
      <c r="Q10" s="115">
        <f t="shared" si="1"/>
        <v>0</v>
      </c>
      <c r="S10" s="91">
        <f>+SUM(S11:S12)</f>
        <v>21.161827956989246</v>
      </c>
      <c r="T10" s="91">
        <f>+SUM(T11:T12)</f>
        <v>0</v>
      </c>
      <c r="U10" s="91">
        <f>+SUM(U11:U12)</f>
        <v>20.443999999999999</v>
      </c>
      <c r="V10" s="92">
        <f>+SUM(V11:V12)</f>
        <v>41.605827956989245</v>
      </c>
    </row>
    <row r="11" spans="1:22">
      <c r="B11" s="88" t="s">
        <v>82</v>
      </c>
      <c r="C11" s="129">
        <v>7.1103655913978487</v>
      </c>
      <c r="D11" s="93">
        <v>10.665548387096772</v>
      </c>
      <c r="E11" s="93">
        <v>3.3859139784946253</v>
      </c>
      <c r="F11" s="93">
        <v>0</v>
      </c>
      <c r="G11" s="94">
        <f>+SUM(C11:F11)</f>
        <v>21.161827956989246</v>
      </c>
      <c r="H11" s="129"/>
      <c r="I11" s="93"/>
      <c r="J11" s="93"/>
      <c r="K11" s="93"/>
      <c r="L11" s="94">
        <f>+SUM(H11:K11)</f>
        <v>0</v>
      </c>
      <c r="M11" s="129"/>
      <c r="N11" s="93"/>
      <c r="O11" s="93"/>
      <c r="P11" s="93"/>
      <c r="Q11" s="116">
        <f>+SUM(M11:P11)</f>
        <v>0</v>
      </c>
      <c r="S11" s="93">
        <f>+SUM(G11,L11,Q11)</f>
        <v>21.161827956989246</v>
      </c>
      <c r="T11" s="93"/>
      <c r="U11" s="93"/>
      <c r="V11" s="94">
        <f>+SUM(S11:U11)</f>
        <v>21.161827956989246</v>
      </c>
    </row>
    <row r="12" spans="1:22">
      <c r="B12" s="88" t="s">
        <v>115</v>
      </c>
      <c r="C12" s="129">
        <v>2.1040000000000001</v>
      </c>
      <c r="D12" s="93">
        <v>6.1133333333333333</v>
      </c>
      <c r="E12" s="93">
        <v>6.1133333333333333</v>
      </c>
      <c r="F12" s="93">
        <v>6.1133333333333333</v>
      </c>
      <c r="G12" s="94">
        <f>+SUM(C12:F12)</f>
        <v>20.443999999999999</v>
      </c>
      <c r="H12" s="129"/>
      <c r="I12" s="93"/>
      <c r="J12" s="93"/>
      <c r="K12" s="93"/>
      <c r="L12" s="94">
        <f>+SUM(H12:K12)</f>
        <v>0</v>
      </c>
      <c r="M12" s="129"/>
      <c r="N12" s="93"/>
      <c r="O12" s="93"/>
      <c r="P12" s="93"/>
      <c r="Q12" s="116">
        <f>+SUM(M12:P12)</f>
        <v>0</v>
      </c>
      <c r="S12" s="93"/>
      <c r="T12" s="93"/>
      <c r="U12" s="93">
        <f>+SUM(G12,L12,Q12)</f>
        <v>20.443999999999999</v>
      </c>
      <c r="V12" s="94">
        <f>+SUM(S12:U12)</f>
        <v>20.443999999999999</v>
      </c>
    </row>
    <row r="13" spans="1:22">
      <c r="B13" s="76" t="s">
        <v>106</v>
      </c>
      <c r="C13" s="90">
        <f>+SUM(C14:C15)</f>
        <v>0</v>
      </c>
      <c r="D13" s="91">
        <f>+SUM(D14:D15)</f>
        <v>0</v>
      </c>
      <c r="E13" s="91">
        <f t="shared" ref="E13:Q13" si="2">+SUM(E14:E15)</f>
        <v>0</v>
      </c>
      <c r="F13" s="91">
        <f t="shared" si="2"/>
        <v>7.45</v>
      </c>
      <c r="G13" s="111">
        <f t="shared" si="2"/>
        <v>7.45</v>
      </c>
      <c r="H13" s="90">
        <f t="shared" si="2"/>
        <v>5.5874999999999995</v>
      </c>
      <c r="I13" s="91">
        <f t="shared" si="2"/>
        <v>9.3125</v>
      </c>
      <c r="J13" s="91">
        <f t="shared" si="2"/>
        <v>9.3125</v>
      </c>
      <c r="K13" s="91">
        <f t="shared" si="2"/>
        <v>5.5874999999999986</v>
      </c>
      <c r="L13" s="111">
        <f t="shared" si="2"/>
        <v>29.799999999999997</v>
      </c>
      <c r="M13" s="90">
        <f t="shared" si="2"/>
        <v>0</v>
      </c>
      <c r="N13" s="91">
        <f t="shared" si="2"/>
        <v>0</v>
      </c>
      <c r="O13" s="91">
        <f t="shared" si="2"/>
        <v>0</v>
      </c>
      <c r="P13" s="91">
        <f t="shared" si="2"/>
        <v>0</v>
      </c>
      <c r="Q13" s="115">
        <f t="shared" si="2"/>
        <v>0</v>
      </c>
      <c r="S13" s="91">
        <f>+SUM(S14:S15)</f>
        <v>34.799999999999997</v>
      </c>
      <c r="T13" s="91">
        <f>+SUM(T14:T15)</f>
        <v>0</v>
      </c>
      <c r="U13" s="91">
        <f>+SUM(U14:U15)</f>
        <v>2.4500000000000028</v>
      </c>
      <c r="V13" s="92">
        <f>+SUM(V14:V15)</f>
        <v>37.25</v>
      </c>
    </row>
    <row r="14" spans="1:22">
      <c r="B14" s="88" t="s">
        <v>89</v>
      </c>
      <c r="C14" s="129"/>
      <c r="D14" s="93"/>
      <c r="E14" s="93"/>
      <c r="F14" s="93">
        <v>7.45</v>
      </c>
      <c r="G14" s="94">
        <f>+SUM(C14:F14)</f>
        <v>7.45</v>
      </c>
      <c r="H14" s="129">
        <v>5.5874999999999995</v>
      </c>
      <c r="I14" s="93">
        <v>9.3125</v>
      </c>
      <c r="J14" s="93">
        <v>9.3125</v>
      </c>
      <c r="K14" s="93">
        <v>3.1374999999999957</v>
      </c>
      <c r="L14" s="94">
        <f>+SUM(H14:K14)</f>
        <v>27.349999999999994</v>
      </c>
      <c r="M14" s="129"/>
      <c r="N14" s="93"/>
      <c r="O14" s="93"/>
      <c r="P14" s="93"/>
      <c r="Q14" s="116">
        <f>+SUM(M14:P14)</f>
        <v>0</v>
      </c>
      <c r="S14" s="93">
        <f>+SUM(G14,L14,Q14)</f>
        <v>34.799999999999997</v>
      </c>
      <c r="T14" s="93"/>
      <c r="U14" s="93"/>
      <c r="V14" s="94">
        <f>+SUM(S14:U14)</f>
        <v>34.799999999999997</v>
      </c>
    </row>
    <row r="15" spans="1:22">
      <c r="B15" s="88" t="s">
        <v>115</v>
      </c>
      <c r="C15" s="129"/>
      <c r="D15" s="93"/>
      <c r="E15" s="93"/>
      <c r="F15" s="93"/>
      <c r="G15" s="94">
        <f>+SUM(C15:F15)</f>
        <v>0</v>
      </c>
      <c r="H15" s="129"/>
      <c r="I15" s="93"/>
      <c r="J15" s="93"/>
      <c r="K15" s="93">
        <v>2.4500000000000028</v>
      </c>
      <c r="L15" s="94">
        <f>+SUM(H15:K15)</f>
        <v>2.4500000000000028</v>
      </c>
      <c r="M15" s="129"/>
      <c r="N15" s="93"/>
      <c r="O15" s="93"/>
      <c r="P15" s="93"/>
      <c r="Q15" s="116">
        <f>+SUM(M15:P15)</f>
        <v>0</v>
      </c>
      <c r="S15" s="93"/>
      <c r="T15" s="93"/>
      <c r="U15" s="93">
        <f>+SUM(G15,L15,Q15)</f>
        <v>2.4500000000000028</v>
      </c>
      <c r="V15" s="94">
        <f>+SUM(S15:U15)</f>
        <v>2.4500000000000028</v>
      </c>
    </row>
    <row r="16" spans="1:22" ht="30">
      <c r="B16" s="76" t="s">
        <v>107</v>
      </c>
      <c r="C16" s="90">
        <f>+SUM(C17:C18)</f>
        <v>0</v>
      </c>
      <c r="D16" s="91">
        <f>+SUM(D17:D18)</f>
        <v>0</v>
      </c>
      <c r="E16" s="91">
        <f t="shared" ref="E16:Q16" si="3">+SUM(E17:E18)</f>
        <v>0</v>
      </c>
      <c r="F16" s="91">
        <f t="shared" si="3"/>
        <v>0</v>
      </c>
      <c r="G16" s="111">
        <f t="shared" si="3"/>
        <v>0</v>
      </c>
      <c r="H16" s="90">
        <f t="shared" si="3"/>
        <v>0</v>
      </c>
      <c r="I16" s="91">
        <f t="shared" si="3"/>
        <v>0</v>
      </c>
      <c r="J16" s="91">
        <f t="shared" si="3"/>
        <v>0</v>
      </c>
      <c r="K16" s="91">
        <f t="shared" si="3"/>
        <v>7.7740000000000009</v>
      </c>
      <c r="L16" s="111">
        <f t="shared" si="3"/>
        <v>7.7740000000000009</v>
      </c>
      <c r="M16" s="90">
        <f t="shared" si="3"/>
        <v>5.8305000000000007</v>
      </c>
      <c r="N16" s="91">
        <f t="shared" si="3"/>
        <v>11.661000000000001</v>
      </c>
      <c r="O16" s="91">
        <f t="shared" si="3"/>
        <v>11.661000000000001</v>
      </c>
      <c r="P16" s="91">
        <f t="shared" si="3"/>
        <v>1.9434999999999967</v>
      </c>
      <c r="Q16" s="115">
        <f t="shared" si="3"/>
        <v>31.096</v>
      </c>
      <c r="S16" s="91">
        <f>+SUM(S17:S18)</f>
        <v>0</v>
      </c>
      <c r="T16" s="91">
        <f>+SUM(T17:T18)</f>
        <v>30.05</v>
      </c>
      <c r="U16" s="91">
        <f>+SUM(U17:U18)</f>
        <v>8.82</v>
      </c>
      <c r="V16" s="92">
        <f>+SUM(V17:V18)</f>
        <v>38.870000000000005</v>
      </c>
    </row>
    <row r="17" spans="1:22">
      <c r="B17" s="88" t="s">
        <v>86</v>
      </c>
      <c r="C17" s="129"/>
      <c r="D17" s="93"/>
      <c r="E17" s="93"/>
      <c r="F17" s="93"/>
      <c r="G17" s="94">
        <f>+SUM(C17:F17)</f>
        <v>0</v>
      </c>
      <c r="H17" s="129"/>
      <c r="I17" s="93"/>
      <c r="J17" s="93"/>
      <c r="K17" s="93">
        <v>7.7740000000000009</v>
      </c>
      <c r="L17" s="94">
        <f>+SUM(H17:K17)</f>
        <v>7.7740000000000009</v>
      </c>
      <c r="M17" s="129">
        <v>5.8305000000000007</v>
      </c>
      <c r="N17" s="93">
        <v>11.661000000000001</v>
      </c>
      <c r="O17" s="93">
        <v>4.7844999999999978</v>
      </c>
      <c r="P17" s="93"/>
      <c r="Q17" s="116">
        <f>+SUM(M17:P17)</f>
        <v>22.276</v>
      </c>
      <c r="S17" s="93"/>
      <c r="T17" s="93">
        <f>+SUM(G17,L17,Q17)</f>
        <v>30.05</v>
      </c>
      <c r="U17" s="93"/>
      <c r="V17" s="94">
        <f>+SUM(S17:U17)</f>
        <v>30.05</v>
      </c>
    </row>
    <row r="18" spans="1:22">
      <c r="B18" s="88" t="s">
        <v>115</v>
      </c>
      <c r="C18" s="129"/>
      <c r="D18" s="93"/>
      <c r="E18" s="93"/>
      <c r="F18" s="93"/>
      <c r="G18" s="94">
        <f>+SUM(C18:F18)</f>
        <v>0</v>
      </c>
      <c r="H18" s="129"/>
      <c r="I18" s="93"/>
      <c r="J18" s="93"/>
      <c r="K18" s="93"/>
      <c r="L18" s="94">
        <f>+SUM(H18:K18)</f>
        <v>0</v>
      </c>
      <c r="M18" s="129"/>
      <c r="N18" s="93"/>
      <c r="O18" s="93">
        <v>6.8765000000000036</v>
      </c>
      <c r="P18" s="93">
        <v>1.9434999999999967</v>
      </c>
      <c r="Q18" s="116">
        <f>+SUM(M18:P18)</f>
        <v>8.82</v>
      </c>
      <c r="S18" s="93"/>
      <c r="T18" s="93"/>
      <c r="U18" s="93">
        <f>+SUM(G18,L18,Q18)</f>
        <v>8.82</v>
      </c>
      <c r="V18" s="94">
        <f>+SUM(S18:U18)</f>
        <v>8.82</v>
      </c>
    </row>
    <row r="19" spans="1:22" ht="30">
      <c r="B19" s="76" t="s">
        <v>120</v>
      </c>
      <c r="C19" s="90">
        <v>0</v>
      </c>
      <c r="D19" s="91">
        <v>4.9480000000000004</v>
      </c>
      <c r="E19" s="91">
        <v>5.4245472653250735</v>
      </c>
      <c r="F19" s="91">
        <v>1.4552553333333331</v>
      </c>
      <c r="G19" s="111">
        <f>+SUM(C19:F19)</f>
        <v>11.827802598658408</v>
      </c>
      <c r="H19" s="90">
        <v>13.38</v>
      </c>
      <c r="I19" s="91">
        <v>20.54501797</v>
      </c>
      <c r="J19" s="91">
        <v>18.638517969999999</v>
      </c>
      <c r="K19" s="91">
        <v>35.128017970000002</v>
      </c>
      <c r="L19" s="111">
        <f>+SUM(H19:K19)</f>
        <v>87.691553909999996</v>
      </c>
      <c r="M19" s="90">
        <v>19.516500000000001</v>
      </c>
      <c r="N19" s="91">
        <v>18.061500000000002</v>
      </c>
      <c r="O19" s="91">
        <v>16.155000000000001</v>
      </c>
      <c r="P19" s="91">
        <v>2.6925000000000008</v>
      </c>
      <c r="Q19" s="115">
        <f>+SUM(M19:P19)</f>
        <v>56.425500000000007</v>
      </c>
      <c r="S19" s="91"/>
      <c r="T19" s="91"/>
      <c r="U19" s="122">
        <f>+SUM(G19,L19,Q19)</f>
        <v>155.9448565086584</v>
      </c>
      <c r="V19" s="92">
        <f>+SUM(S19:U19)</f>
        <v>155.9448565086584</v>
      </c>
    </row>
    <row r="20" spans="1:22" hidden="1" outlineLevel="1">
      <c r="B20" s="76" t="s">
        <v>109</v>
      </c>
      <c r="C20" s="90"/>
      <c r="D20" s="91"/>
      <c r="E20" s="91"/>
      <c r="F20" s="91"/>
      <c r="G20" s="94">
        <f>+SUM(C20:F20)</f>
        <v>0</v>
      </c>
      <c r="H20" s="90"/>
      <c r="I20" s="91"/>
      <c r="J20" s="91"/>
      <c r="K20" s="91"/>
      <c r="L20" s="94">
        <f>+SUM(H20:K20)</f>
        <v>0</v>
      </c>
      <c r="M20" s="90"/>
      <c r="N20" s="91"/>
      <c r="O20" s="91"/>
      <c r="P20" s="91"/>
      <c r="Q20" s="116">
        <f>+SUM(M20:P20)</f>
        <v>0</v>
      </c>
      <c r="S20" s="91"/>
      <c r="T20" s="91"/>
      <c r="U20" s="93">
        <f>+SUM(G20,L20,Q20)</f>
        <v>0</v>
      </c>
      <c r="V20" s="92">
        <f>+SUM(S20:U20)</f>
        <v>0</v>
      </c>
    </row>
    <row r="21" spans="1:22" ht="30" hidden="1" outlineLevel="1">
      <c r="B21" s="76" t="s">
        <v>110</v>
      </c>
      <c r="C21" s="90"/>
      <c r="D21" s="91"/>
      <c r="E21" s="91"/>
      <c r="F21" s="91"/>
      <c r="G21" s="94">
        <f>+SUM(C21:F21)</f>
        <v>0</v>
      </c>
      <c r="H21" s="90"/>
      <c r="I21" s="91"/>
      <c r="J21" s="91"/>
      <c r="K21" s="91"/>
      <c r="L21" s="94">
        <f>+SUM(H21:K21)</f>
        <v>0</v>
      </c>
      <c r="M21" s="90"/>
      <c r="N21" s="91"/>
      <c r="O21" s="91"/>
      <c r="P21" s="91"/>
      <c r="Q21" s="116">
        <f>+SUM(M21:P21)</f>
        <v>0</v>
      </c>
      <c r="S21" s="91"/>
      <c r="T21" s="91"/>
      <c r="U21" s="93">
        <f>+SUM(G21,L21,Q21)</f>
        <v>0</v>
      </c>
      <c r="V21" s="92">
        <f>+SUM(S21:U21)</f>
        <v>0</v>
      </c>
    </row>
    <row r="22" spans="1:22" ht="15.75" collapsed="1" thickBot="1">
      <c r="B22" s="80"/>
      <c r="C22" s="95"/>
      <c r="D22" s="96"/>
      <c r="E22" s="96"/>
      <c r="F22" s="96"/>
      <c r="G22" s="99"/>
      <c r="H22" s="97"/>
      <c r="I22" s="98"/>
      <c r="J22" s="96"/>
      <c r="K22" s="96"/>
      <c r="L22" s="99"/>
      <c r="M22" s="95"/>
      <c r="N22" s="96"/>
      <c r="O22" s="96"/>
      <c r="P22" s="96"/>
      <c r="Q22" s="117"/>
      <c r="S22" s="96"/>
      <c r="T22" s="96"/>
      <c r="U22" s="96"/>
      <c r="V22" s="99"/>
    </row>
    <row r="23" spans="1:22" ht="15.75" thickBot="1">
      <c r="B23" s="101" t="s">
        <v>116</v>
      </c>
      <c r="C23" s="102">
        <f t="shared" ref="C23:Q23" si="4">+SUM(C7,C10,C13,C16,C19,C20:C21)</f>
        <v>21.926894091397848</v>
      </c>
      <c r="D23" s="103">
        <f t="shared" si="4"/>
        <v>42.504448220430106</v>
      </c>
      <c r="E23" s="103">
        <f t="shared" si="4"/>
        <v>23.80879457715303</v>
      </c>
      <c r="F23" s="103">
        <f t="shared" si="4"/>
        <v>15.018588666666666</v>
      </c>
      <c r="G23" s="118">
        <f t="shared" si="4"/>
        <v>103.25872555564766</v>
      </c>
      <c r="H23" s="102">
        <f t="shared" si="4"/>
        <v>18.967500000000001</v>
      </c>
      <c r="I23" s="103">
        <f t="shared" si="4"/>
        <v>29.85751797</v>
      </c>
      <c r="J23" s="103">
        <f t="shared" si="4"/>
        <v>27.951017969999999</v>
      </c>
      <c r="K23" s="103">
        <f t="shared" si="4"/>
        <v>48.489517970000001</v>
      </c>
      <c r="L23" s="118">
        <f t="shared" si="4"/>
        <v>125.26555390999999</v>
      </c>
      <c r="M23" s="102">
        <f t="shared" si="4"/>
        <v>25.347000000000001</v>
      </c>
      <c r="N23" s="103">
        <f t="shared" si="4"/>
        <v>29.722500000000004</v>
      </c>
      <c r="O23" s="103">
        <f t="shared" si="4"/>
        <v>27.816000000000003</v>
      </c>
      <c r="P23" s="103">
        <f t="shared" si="4"/>
        <v>4.6359999999999975</v>
      </c>
      <c r="Q23" s="118">
        <f t="shared" si="4"/>
        <v>87.521500000000003</v>
      </c>
      <c r="R23" s="121"/>
      <c r="S23" s="103">
        <f>+SUM(S7,S10,S13,S16,S19,S20:S21)</f>
        <v>80.566922956989245</v>
      </c>
      <c r="T23" s="103">
        <f>+SUM(T7,T10,T13,T16,T19,T20:T21)</f>
        <v>30.05</v>
      </c>
      <c r="U23" s="103">
        <f>+SUM(U7,U10,U13,U16,U19,U20:U21)</f>
        <v>205.42885650865841</v>
      </c>
      <c r="V23" s="100">
        <f>+SUM(V7,V10,V13,V16,V19,V20:V21)</f>
        <v>316.04577946564768</v>
      </c>
    </row>
    <row r="24" spans="1:22">
      <c r="H24" s="75"/>
      <c r="I24" s="75"/>
    </row>
    <row r="25" spans="1:22">
      <c r="H25" s="75"/>
      <c r="I25" s="75"/>
    </row>
    <row r="26" spans="1:22">
      <c r="A26" s="78"/>
      <c r="D26" s="77"/>
      <c r="E26" s="77"/>
      <c r="V26" s="77"/>
    </row>
    <row r="28" spans="1:22" ht="25.5" customHeight="1" thickBot="1">
      <c r="B28" s="289" t="s">
        <v>118</v>
      </c>
      <c r="C28" s="289"/>
      <c r="D28" s="289"/>
      <c r="E28" s="289"/>
      <c r="F28" s="289"/>
      <c r="G28" s="289"/>
      <c r="H28" s="289"/>
      <c r="I28" s="289"/>
      <c r="J28" s="289"/>
      <c r="K28" s="289"/>
      <c r="L28" s="289"/>
      <c r="M28" s="289"/>
      <c r="N28" s="289"/>
      <c r="O28" s="289"/>
      <c r="P28" s="289"/>
      <c r="Q28" s="289"/>
      <c r="R28" s="289"/>
      <c r="S28" s="289"/>
      <c r="T28" s="289"/>
      <c r="U28" s="289"/>
      <c r="V28" s="289"/>
    </row>
    <row r="29" spans="1:22" ht="23.25" customHeight="1" thickBot="1">
      <c r="B29" s="104" t="s">
        <v>111</v>
      </c>
      <c r="C29" s="105" t="s">
        <v>121</v>
      </c>
      <c r="D29" s="105" t="s">
        <v>122</v>
      </c>
      <c r="E29" s="105" t="s">
        <v>123</v>
      </c>
      <c r="F29" s="105" t="s">
        <v>124</v>
      </c>
      <c r="G29" s="105">
        <v>2017</v>
      </c>
      <c r="H29" s="105" t="s">
        <v>121</v>
      </c>
      <c r="I29" s="105" t="s">
        <v>122</v>
      </c>
      <c r="J29" s="105" t="s">
        <v>123</v>
      </c>
      <c r="K29" s="105" t="s">
        <v>124</v>
      </c>
      <c r="L29" s="105">
        <v>2018</v>
      </c>
      <c r="M29" s="105" t="s">
        <v>121</v>
      </c>
      <c r="N29" s="105" t="s">
        <v>122</v>
      </c>
      <c r="O29" s="105" t="s">
        <v>123</v>
      </c>
      <c r="P29" s="105" t="s">
        <v>124</v>
      </c>
      <c r="Q29" s="105">
        <v>2019</v>
      </c>
      <c r="R29" s="131"/>
      <c r="S29" s="131"/>
      <c r="T29" s="131"/>
      <c r="U29" s="131"/>
      <c r="V29" s="106" t="s">
        <v>104</v>
      </c>
    </row>
    <row r="30" spans="1:22">
      <c r="B30" s="142" t="s">
        <v>112</v>
      </c>
      <c r="C30" s="119">
        <f t="shared" ref="C30:Q30" si="5">+SUM(C8,C11,C14)</f>
        <v>19.822894091397849</v>
      </c>
      <c r="D30" s="119">
        <f t="shared" si="5"/>
        <v>22.558114887096774</v>
      </c>
      <c r="E30" s="119">
        <f t="shared" si="5"/>
        <v>3.3859139784946253</v>
      </c>
      <c r="F30" s="119">
        <f t="shared" si="5"/>
        <v>7.45</v>
      </c>
      <c r="G30" s="123">
        <f t="shared" si="5"/>
        <v>53.216922956989251</v>
      </c>
      <c r="H30" s="123">
        <f t="shared" si="5"/>
        <v>5.5874999999999995</v>
      </c>
      <c r="I30" s="123">
        <f t="shared" si="5"/>
        <v>9.3125</v>
      </c>
      <c r="J30" s="123">
        <f t="shared" si="5"/>
        <v>9.3125</v>
      </c>
      <c r="K30" s="123">
        <f t="shared" si="5"/>
        <v>3.1374999999999957</v>
      </c>
      <c r="L30" s="123">
        <f t="shared" si="5"/>
        <v>27.349999999999994</v>
      </c>
      <c r="M30" s="123">
        <f t="shared" si="5"/>
        <v>0</v>
      </c>
      <c r="N30" s="123">
        <f t="shared" si="5"/>
        <v>0</v>
      </c>
      <c r="O30" s="123">
        <f t="shared" si="5"/>
        <v>0</v>
      </c>
      <c r="P30" s="123">
        <f t="shared" si="5"/>
        <v>0</v>
      </c>
      <c r="Q30" s="123">
        <f t="shared" si="5"/>
        <v>0</v>
      </c>
      <c r="R30" s="156"/>
      <c r="S30" s="156"/>
      <c r="T30" s="156"/>
      <c r="U30" s="156"/>
      <c r="V30" s="124">
        <f>+SUM(G30,L30,Q30)</f>
        <v>80.566922956989245</v>
      </c>
    </row>
    <row r="31" spans="1:22">
      <c r="B31" s="142" t="s">
        <v>113</v>
      </c>
      <c r="C31" s="133">
        <f t="shared" ref="C31:Q31" si="6">+C17</f>
        <v>0</v>
      </c>
      <c r="D31" s="133">
        <f t="shared" si="6"/>
        <v>0</v>
      </c>
      <c r="E31" s="133">
        <f t="shared" si="6"/>
        <v>0</v>
      </c>
      <c r="F31" s="133">
        <f t="shared" si="6"/>
        <v>0</v>
      </c>
      <c r="G31" s="157">
        <f t="shared" si="6"/>
        <v>0</v>
      </c>
      <c r="H31" s="157">
        <f t="shared" si="6"/>
        <v>0</v>
      </c>
      <c r="I31" s="157">
        <f t="shared" si="6"/>
        <v>0</v>
      </c>
      <c r="J31" s="157">
        <f t="shared" si="6"/>
        <v>0</v>
      </c>
      <c r="K31" s="157">
        <f t="shared" si="6"/>
        <v>7.7740000000000009</v>
      </c>
      <c r="L31" s="157">
        <f t="shared" si="6"/>
        <v>7.7740000000000009</v>
      </c>
      <c r="M31" s="157">
        <f t="shared" si="6"/>
        <v>5.8305000000000007</v>
      </c>
      <c r="N31" s="157">
        <f t="shared" si="6"/>
        <v>11.661000000000001</v>
      </c>
      <c r="O31" s="157">
        <f t="shared" si="6"/>
        <v>4.7844999999999978</v>
      </c>
      <c r="P31" s="157">
        <f t="shared" si="6"/>
        <v>0</v>
      </c>
      <c r="Q31" s="157">
        <f t="shared" si="6"/>
        <v>22.276</v>
      </c>
      <c r="R31" s="156"/>
      <c r="S31" s="156"/>
      <c r="T31" s="156"/>
      <c r="U31" s="156"/>
      <c r="V31" s="158">
        <f>+SUM(G31,L31,Q31)</f>
        <v>30.05</v>
      </c>
    </row>
    <row r="32" spans="1:22" ht="15.75" thickBot="1">
      <c r="B32" s="142" t="s">
        <v>114</v>
      </c>
      <c r="C32" s="140">
        <f t="shared" ref="C32:Q32" si="7">+SUM(C9,C12,C15,C18:C21)</f>
        <v>2.1040000000000001</v>
      </c>
      <c r="D32" s="140">
        <f t="shared" si="7"/>
        <v>19.946333333333332</v>
      </c>
      <c r="E32" s="140">
        <f t="shared" si="7"/>
        <v>20.422880598658406</v>
      </c>
      <c r="F32" s="140">
        <f t="shared" si="7"/>
        <v>7.5685886666666669</v>
      </c>
      <c r="G32" s="159">
        <f t="shared" si="7"/>
        <v>50.041802598658407</v>
      </c>
      <c r="H32" s="159">
        <f t="shared" si="7"/>
        <v>13.38</v>
      </c>
      <c r="I32" s="159">
        <f t="shared" si="7"/>
        <v>20.54501797</v>
      </c>
      <c r="J32" s="159">
        <f t="shared" si="7"/>
        <v>18.638517969999999</v>
      </c>
      <c r="K32" s="159">
        <f t="shared" si="7"/>
        <v>37.578017970000005</v>
      </c>
      <c r="L32" s="159">
        <f t="shared" si="7"/>
        <v>90.141553909999999</v>
      </c>
      <c r="M32" s="159">
        <f t="shared" si="7"/>
        <v>19.516500000000001</v>
      </c>
      <c r="N32" s="159">
        <f t="shared" si="7"/>
        <v>18.061500000000002</v>
      </c>
      <c r="O32" s="159">
        <f t="shared" si="7"/>
        <v>23.031500000000005</v>
      </c>
      <c r="P32" s="159">
        <f t="shared" si="7"/>
        <v>4.6359999999999975</v>
      </c>
      <c r="Q32" s="159">
        <f t="shared" si="7"/>
        <v>65.245500000000007</v>
      </c>
      <c r="R32" s="160"/>
      <c r="S32" s="160"/>
      <c r="T32" s="160"/>
      <c r="U32" s="160"/>
      <c r="V32" s="158">
        <f>+SUM(G32,L32,Q32)</f>
        <v>205.42885650865838</v>
      </c>
    </row>
    <row r="33" spans="2:22" ht="23.25" customHeight="1" thickBot="1">
      <c r="B33" s="107" t="s">
        <v>104</v>
      </c>
      <c r="C33" s="137">
        <f t="shared" ref="C33:Q33" si="8">+SUM(C30:C32)</f>
        <v>21.926894091397848</v>
      </c>
      <c r="D33" s="137">
        <f t="shared" si="8"/>
        <v>42.504448220430106</v>
      </c>
      <c r="E33" s="137">
        <f t="shared" si="8"/>
        <v>23.80879457715303</v>
      </c>
      <c r="F33" s="137">
        <f t="shared" si="8"/>
        <v>15.018588666666666</v>
      </c>
      <c r="G33" s="161">
        <f t="shared" si="8"/>
        <v>103.25872555564766</v>
      </c>
      <c r="H33" s="161">
        <f t="shared" si="8"/>
        <v>18.967500000000001</v>
      </c>
      <c r="I33" s="161">
        <f t="shared" si="8"/>
        <v>29.85751797</v>
      </c>
      <c r="J33" s="161">
        <f t="shared" si="8"/>
        <v>27.951017969999999</v>
      </c>
      <c r="K33" s="161">
        <f t="shared" si="8"/>
        <v>48.489517970000001</v>
      </c>
      <c r="L33" s="161">
        <f t="shared" si="8"/>
        <v>125.26555390999999</v>
      </c>
      <c r="M33" s="161">
        <f t="shared" si="8"/>
        <v>25.347000000000001</v>
      </c>
      <c r="N33" s="161">
        <f t="shared" si="8"/>
        <v>29.722500000000004</v>
      </c>
      <c r="O33" s="161">
        <f t="shared" si="8"/>
        <v>27.816000000000003</v>
      </c>
      <c r="P33" s="161">
        <f t="shared" si="8"/>
        <v>4.6359999999999975</v>
      </c>
      <c r="Q33" s="161">
        <f t="shared" si="8"/>
        <v>87.521500000000003</v>
      </c>
      <c r="R33" s="162"/>
      <c r="S33" s="162"/>
      <c r="T33" s="162"/>
      <c r="U33" s="162"/>
      <c r="V33" s="163">
        <f>+SUM(V30:V32)</f>
        <v>316.04577946564763</v>
      </c>
    </row>
  </sheetData>
  <mergeCells count="11">
    <mergeCell ref="B28:V28"/>
    <mergeCell ref="B3:Q3"/>
    <mergeCell ref="S3:V3"/>
    <mergeCell ref="B4:B5"/>
    <mergeCell ref="C4:G4"/>
    <mergeCell ref="H4:L4"/>
    <mergeCell ref="M4:Q4"/>
    <mergeCell ref="S4:S5"/>
    <mergeCell ref="T4:T5"/>
    <mergeCell ref="U4:U5"/>
    <mergeCell ref="V4:V5"/>
  </mergeCells>
  <pageMargins left="0.7" right="0.7" top="0.75" bottom="0.75" header="0.3" footer="0.3"/>
  <pageSetup orientation="portrait" r:id="rId1"/>
  <ignoredErrors>
    <ignoredError sqref="G10:G19 L10:L16 Q10:Q16 V10:V23"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8</vt:i4>
      </vt:variant>
    </vt:vector>
  </HeadingPairs>
  <TitlesOfParts>
    <vt:vector size="21" baseType="lpstr">
      <vt:lpstr>Proyectos</vt:lpstr>
      <vt:lpstr>Certificación</vt:lpstr>
      <vt:lpstr>Proyectos (2)</vt:lpstr>
      <vt:lpstr>Aprovisionamiento de recursos</vt:lpstr>
      <vt:lpstr>Trim</vt:lpstr>
      <vt:lpstr>Modif</vt:lpstr>
      <vt:lpstr>Mens (2da ver)</vt:lpstr>
      <vt:lpstr>Modif (2da ver)</vt:lpstr>
      <vt:lpstr>Modif (3era ver)</vt:lpstr>
      <vt:lpstr>Mens (3era ver)</vt:lpstr>
      <vt:lpstr>Proyectos (3era ver)</vt:lpstr>
      <vt:lpstr>Sto Dgo Norte</vt:lpstr>
      <vt:lpstr>Sto Dgo Oeste</vt:lpstr>
      <vt:lpstr>'Mens (2da ver)'!Área_de_impresión</vt:lpstr>
      <vt:lpstr>'Mens (3era ver)'!Área_de_impresión</vt:lpstr>
      <vt:lpstr>Proyectos!Área_de_impresión</vt:lpstr>
      <vt:lpstr>'Proyectos (2)'!Área_de_impresión</vt:lpstr>
      <vt:lpstr>'Proyectos (3era ver)'!Área_de_impresión</vt:lpstr>
      <vt:lpstr>Proyectos!Títulos_a_imprimir</vt:lpstr>
      <vt:lpstr>'Proyectos (2)'!Títulos_a_imprimir</vt:lpstr>
      <vt:lpstr>'Proyectos (3era ver)'!Títulos_a_imprimir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Marcelina Paniagua</dc:creator>
  <cp:lastModifiedBy>Mariel Romero Rojas</cp:lastModifiedBy>
  <cp:lastPrinted>2018-03-02T22:59:40Z</cp:lastPrinted>
  <dcterms:created xsi:type="dcterms:W3CDTF">2014-03-31T19:24:03Z</dcterms:created>
  <dcterms:modified xsi:type="dcterms:W3CDTF">2018-08-08T14:10:02Z</dcterms:modified>
</cp:coreProperties>
</file>