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Info Portal Web\2. Presupuesto (mensual, Anual)\2. Septiembre\"/>
    </mc:Choice>
  </mc:AlternateContent>
  <bookViews>
    <workbookView xWindow="0" yWindow="0" windowWidth="24000" windowHeight="9030"/>
  </bookViews>
  <sheets>
    <sheet name="Plantilla Ejecución " sheetId="1" r:id="rId1"/>
    <sheet name="Certificación" sheetId="2" r:id="rId2"/>
  </sheets>
  <externalReferences>
    <externalReference r:id="rId3"/>
    <externalReference r:id="rId4"/>
  </externalReferences>
  <definedNames>
    <definedName name="__IntlFixup" hidden="1">TRUE</definedName>
    <definedName name="_Fill" hidden="1">#REF!</definedName>
    <definedName name="_Key1" hidden="1">'[1]ANALISIS STO DGO'!#REF!</definedName>
    <definedName name="_Key2" hidden="1">'[2]ANALISIS STO DGO'!#REF!</definedName>
    <definedName name="_Order1" hidden="1">255</definedName>
    <definedName name="_Order2" hidden="1">255</definedName>
    <definedName name="_Sort" hidden="1">'[2]ANALISIS STO DGO'!#REF!</definedName>
    <definedName name="aes" hidden="1">{"CONSEJO",#N/A,FALSE,"Dist p0";"CONSEJO",#N/A,FALSE,"Ficha CODICE"}</definedName>
    <definedName name="alfred" hidden="1">{"'Sheet1'!$A$1:$F$99"}</definedName>
    <definedName name="Andres" hidden="1">{"'Sheet1'!$A$1:$F$99"}</definedName>
    <definedName name="Andres." hidden="1">{"'Sheet1'!$A$1:$F$99"}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YE" hidden="1">{"EVOLUCIÓN TRIFAS",#N/A,FALSE,"Consumos Típicos";"variación tarifas",#N/A,FALSE,"Consumos Típicos";"Spread",#N/A,FALSE,"Emisión a mix Marzo-95"}</definedName>
    <definedName name="BG_Del" hidden="1">15</definedName>
    <definedName name="BG_Ins" hidden="1">4</definedName>
    <definedName name="BG_Mod" hidden="1">6</definedName>
    <definedName name="Caratula" hidden="1">{"'Sheet1'!$A$1:$F$99"}</definedName>
    <definedName name="cualquiera" hidden="1">{"uno",#N/A,FALSE,"Dist total";"COMENTARIO",#N/A,FALSE,"Ficha CODICE"}</definedName>
    <definedName name="dd" hidden="1">{#N/A,#N/A,FALSE,"DailyOutage"}</definedName>
    <definedName name="dm" hidden="1">{"'Sheet1'!$A$1:$F$99"}</definedName>
    <definedName name="edd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hidden="1">{#N/A,#N/A,FALSE,"DATOS";#N/A,#N/A,FALSE,"RESUMEN";#N/A,#N/A,FALSE,"INVERS"}</definedName>
    <definedName name="estuardonorte" hidden="1">{#N/A,#N/A,FALSE,"DATOS";#N/A,#N/A,FALSE,"RESUMEN";#N/A,#N/A,FALSE,"INVERS"}</definedName>
    <definedName name="fd" hidden="1">{"'Sheet1'!$A$1:$F$99"}</definedName>
    <definedName name="fjfj" hidden="1">{"'Sheet1'!$A$1:$F$99"}</definedName>
    <definedName name="gf" hidden="1">{"'Sheet1'!$A$1:$F$99"}</definedName>
    <definedName name="ggg" hidden="1">{"ANAR",#N/A,FALSE,"Dist total";"MARGEN",#N/A,FALSE,"Dist total";"COMENTARIO",#N/A,FALSE,"Ficha CODICE";"CONSEJO",#N/A,FALSE,"Dist p0";"uno",#N/A,FALSE,"Dist total"}</definedName>
    <definedName name="Haina" hidden="1">{#N/A,#N/A,FALSE,"DailyOutage"}</definedName>
    <definedName name="hg" hidden="1">{#N/A,#N/A,TRUE,"RESULTS";#N/A,#N/A,TRUE,"REV REQUIRE";#N/A,#N/A,TRUE,"RATEBASE";#N/A,#N/A,TRUE,"LEVELIZED"}</definedName>
    <definedName name="hh" hidden="1">{#N/A,#N/A,FALSE,"Aging Summary";#N/A,#N/A,FALSE,"Ratio Analysis";#N/A,#N/A,FALSE,"Test 120 Day Accts";#N/A,#N/A,FALSE,"Tickmarks"}</definedName>
    <definedName name="hhh" hidden="1">{#N/A,#N/A,FALSE,"DailyOutage"}</definedName>
    <definedName name="hola" hidden="1">{"ANAR",#N/A,FALSE,"Dist total";"MARGEN",#N/A,FALSE,"Dist total";"COMENTARIO",#N/A,FALSE,"Ficha CODICE";"CONSEJO",#N/A,FALSE,"Dist p0";"uno",#N/A,FALSE,"Dist total"}</definedName>
    <definedName name="HTML_CodePage" hidden="1">1252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jfk" hidden="1">{"ANAR",#N/A,FALSE,"Dist total";"MARGEN",#N/A,FALSE,"Dist total";"COMENTARIO",#N/A,FALSE,"Ficha CODICE";"CONSEJO",#N/A,FALSE,"Dist p0";"uno",#N/A,FALSE,"Dist total"}</definedName>
    <definedName name="jp" hidden="1">{"uno",#N/A,FALSE,"Dist total";"COMENTARIO",#N/A,FALSE,"Ficha CODICE"}</definedName>
    <definedName name="Julio" hidden="1">{#N/A,#N/A,FALSE,"DailyOutage"}</definedName>
    <definedName name="junio" hidden="1">{#N/A,#N/A,FALSE,"DailyOutage"}</definedName>
    <definedName name="kaira" hidden="1">{"'Sheet1'!$A$1:$F$99"}</definedName>
    <definedName name="kaira2" hidden="1">{"'Sheet1'!$A$1:$F$99"}</definedName>
    <definedName name="kj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lfl" hidden="1">{"uno",#N/A,FALSE,"Dist total";"COMENTARIO",#N/A,FALSE,"Ficha CODICE"}</definedName>
    <definedName name="ll" hidden="1">{"uno",#N/A,FALSE,"Dist total";"COMENTARIO",#N/A,FALSE,"Ficha CODICE"}</definedName>
    <definedName name="LM" hidden="1">{"'Sheet1'!$A$1:$F$99"}</definedName>
    <definedName name="lsl" hidden="1">{"ANAR",#N/A,FALSE,"Dist total";"MARGEN",#N/A,FALSE,"Dist total";"COMENTARIO",#N/A,FALSE,"Ficha CODICE";"CONSEJO",#N/A,FALSE,"Dist p0";"uno",#N/A,FALSE,"Dist total"}</definedName>
    <definedName name="lui" hidden="1">{"uno",#N/A,FALSE,"Dist total";"COMENTARIO",#N/A,FALSE,"Ficha CODICE"}</definedName>
    <definedName name="luis" hidden="1">{#N/A,#N/A,FALSE,"DATOS";#N/A,#N/A,FALSE,"RESUMEN";#N/A,#N/A,FALSE,"INVERS"}</definedName>
    <definedName name="luis_empresa" hidden="1">{#N/A,#N/A,FALSE,"DATOS";#N/A,#N/A,FALSE,"RESUMEN";#N/A,#N/A,FALSE,"INVERS"}</definedName>
    <definedName name="luis_norte" hidden="1">{#N/A,#N/A,FALSE,"DATOS";#N/A,#N/A,FALSE,"RESUMEN";#N/A,#N/A,FALSE,"INVERS"}</definedName>
    <definedName name="luisin" hidden="1">{"uno",#N/A,FALSE,"Dist total";"COMENTARIO",#N/A,FALSE,"Ficha CODICE"}</definedName>
    <definedName name="luisnorte" hidden="1">{#N/A,#N/A,FALSE,"DATOS";#N/A,#N/A,FALSE,"RESUMEN";#N/A,#N/A,FALSE,"INVERS"}</definedName>
    <definedName name="Octubre" hidden="1">{#N/A,#N/A,FALSE,"DailyOutage"}</definedName>
    <definedName name="OTRO" hidden="1">{#N/A,#N/A,FALSE,"DailyOutage"}</definedName>
    <definedName name="OTROS" hidden="1">{#N/A,#N/A,FALSE,"DailyOutage"}</definedName>
    <definedName name="pipito" hidden="1">{"'Sheet1'!$A$1:$F$99"}</definedName>
    <definedName name="pipito2" hidden="1">{"'Sheet1'!$A$1:$F$99"}</definedName>
    <definedName name="PREDESPACHADO" hidden="1">{#N/A,#N/A,FALSE,"Despacho potencia";#N/A,#N/A,FALSE,"DESPACHO EN OM"}</definedName>
    <definedName name="q" hidden="1">{"ANAR",#N/A,FALSE,"Dist total";"MARGEN",#N/A,FALSE,"Dist total";"COMENTARIO",#N/A,FALSE,"Ficha CODICE";"CONSEJO",#N/A,FALSE,"Dist p0";"uno",#N/A,FALSE,"Dist total"}</definedName>
    <definedName name="qqqq" hidden="1">{#N/A,#N/A,FALSE,"DailyOutage"}</definedName>
    <definedName name="qqqqqq" hidden="1">{#N/A,#N/A,FALSE,"DailyOutage"}</definedName>
    <definedName name="rtyf" hidden="1">{"ANAR",#N/A,FALSE,"Dist total";"MARGEN",#N/A,FALSE,"Dist total";"COMENTARIO",#N/A,FALSE,"Ficha CODICE";"CONSEJO",#N/A,FALSE,"Dist p0";"uno",#N/A,FALSE,"Dist total"}</definedName>
    <definedName name="sa" hidden="1">{"'Sheet1'!$A$1:$F$99"}</definedName>
    <definedName name="sencount" hidden="1">1</definedName>
    <definedName name="test5" hidden="1">{#N/A,#N/A,FALSE,"Despacho potencia";#N/A,#N/A,FALSE,"DESPACHO EN OM"}</definedName>
    <definedName name="TTT" hidden="1">{#N/A,#N/A,TRUE,"AYEPER.XLS"}</definedName>
    <definedName name="utt" hidden="1">{"ANAR",#N/A,FALSE,"Dist total";"MARGEN",#N/A,FALSE,"Dist total";"COMENTARIO",#N/A,FALSE,"Ficha CODICE";"CONSEJO",#N/A,FALSE,"Dist p0";"uno",#N/A,FALSE,"Dist total"}</definedName>
    <definedName name="wrn.Aging._.and._.Trend._.Analysis." hidden="1">{#N/A,#N/A,FALSE,"Aging Summary";#N/A,#N/A,FALSE,"Ratio Analysis";#N/A,#N/A,FALSE,"Test 120 Day Accts";#N/A,#N/A,FALSE,"Tickmarks"}</definedName>
    <definedName name="wrn.ANALISIS." hidden="1">{"ANAR",#N/A,FALSE,"Dist total";"MARGEN",#N/A,FALSE,"Dist total";"COMENTARIO",#N/A,FALSE,"Ficha CODICE";"CONSEJO",#N/A,FALSE,"Dist p0";"uno",#N/A,FALSE,"Dist total"}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oastal._.Technology._.Dominicana." hidden="1">{#N/A,#N/A,FALSE,"DailyOutage"}</definedName>
    <definedName name="wrn.este.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hidden="1">{#N/A,#N/A,TRUE,"AYEPER.XLS"}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REDESPACHO." hidden="1">{#N/A,#N/A,FALSE,"Despacho potencia";#N/A,#N/A,FALSE,"DESPACHO EN OM"}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tarifas." hidden="1">{"EVOLUCIÓN TRIFAS",#N/A,FALSE,"Consumos Típicos";"variación tarifas",#N/A,FALSE,"Consumos Típicos";"Spread",#N/A,FALSE,"Emisión a mix Marzo-95"}</definedName>
    <definedName name="x" hidden="1">{"CONSEJO",#N/A,FALSE,"Dist p0";"CONSEJO",#N/A,FALSE,"Ficha CODICE"}</definedName>
    <definedName name="xx" hidden="1">{"uno",#N/A,FALSE,"Dist total";"COMENTARIO",#N/A,FALSE,"Ficha CODICE"}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K84" i="1"/>
  <c r="S83" i="1"/>
  <c r="S82" i="1"/>
  <c r="E82" i="1"/>
  <c r="S81" i="1"/>
  <c r="M80" i="1"/>
  <c r="L80" i="1"/>
  <c r="L79" i="1" s="1"/>
  <c r="L84" i="1" s="1"/>
  <c r="K80" i="1"/>
  <c r="J80" i="1"/>
  <c r="J79" i="1" s="1"/>
  <c r="J84" i="1" s="1"/>
  <c r="H80" i="1"/>
  <c r="H79" i="1" s="1"/>
  <c r="H84" i="1" s="1"/>
  <c r="G80" i="1"/>
  <c r="S80" i="1" s="1"/>
  <c r="E80" i="1"/>
  <c r="R79" i="1"/>
  <c r="Q79" i="1"/>
  <c r="P79" i="1"/>
  <c r="O79" i="1"/>
  <c r="N79" i="1"/>
  <c r="N84" i="1" s="1"/>
  <c r="M79" i="1"/>
  <c r="M84" i="1" s="1"/>
  <c r="K79" i="1"/>
  <c r="I79" i="1"/>
  <c r="I84" i="1" s="1"/>
  <c r="E79" i="1"/>
  <c r="S78" i="1"/>
  <c r="S77" i="1"/>
  <c r="R76" i="1"/>
  <c r="R84" i="1" s="1"/>
  <c r="Q76" i="1"/>
  <c r="Q84" i="1" s="1"/>
  <c r="P76" i="1"/>
  <c r="P84" i="1" s="1"/>
  <c r="O76" i="1"/>
  <c r="O84" i="1" s="1"/>
  <c r="N76" i="1"/>
  <c r="M76" i="1"/>
  <c r="L76" i="1"/>
  <c r="K76" i="1"/>
  <c r="J76" i="1"/>
  <c r="I76" i="1"/>
  <c r="H76" i="1"/>
  <c r="G76" i="1"/>
  <c r="S76" i="1" s="1"/>
  <c r="E76" i="1"/>
  <c r="E84" i="1" s="1"/>
  <c r="S75" i="1"/>
  <c r="S74" i="1"/>
  <c r="S72" i="1"/>
  <c r="S71" i="1"/>
  <c r="O69" i="1"/>
  <c r="K69" i="1"/>
  <c r="J69" i="1"/>
  <c r="I69" i="1"/>
  <c r="H69" i="1"/>
  <c r="G69" i="1"/>
  <c r="E69" i="1"/>
  <c r="R69" i="1"/>
  <c r="Q69" i="1"/>
  <c r="P69" i="1"/>
  <c r="N69" i="1"/>
  <c r="M69" i="1"/>
  <c r="L69" i="1"/>
  <c r="O66" i="1"/>
  <c r="M66" i="1"/>
  <c r="G66" i="1"/>
  <c r="R66" i="1"/>
  <c r="Q66" i="1"/>
  <c r="P66" i="1"/>
  <c r="J66" i="1"/>
  <c r="E66" i="1"/>
  <c r="E61" i="1"/>
  <c r="R61" i="1"/>
  <c r="Q61" i="1"/>
  <c r="P61" i="1"/>
  <c r="R51" i="1"/>
  <c r="Q51" i="1"/>
  <c r="P51" i="1"/>
  <c r="I43" i="1"/>
  <c r="R43" i="1"/>
  <c r="R34" i="1" s="1"/>
  <c r="Q43" i="1"/>
  <c r="Q34" i="1" s="1"/>
  <c r="P43" i="1"/>
  <c r="P34" i="1" s="1"/>
  <c r="E43" i="1"/>
  <c r="R24" i="1"/>
  <c r="Q24" i="1"/>
  <c r="P24" i="1"/>
  <c r="S23" i="1"/>
  <c r="R14" i="1"/>
  <c r="Q14" i="1"/>
  <c r="P14" i="1"/>
  <c r="L8" i="1"/>
  <c r="R8" i="1"/>
  <c r="Q8" i="1"/>
  <c r="P8" i="1"/>
  <c r="K61" i="1" l="1"/>
  <c r="L66" i="1"/>
  <c r="N24" i="1"/>
  <c r="S37" i="1"/>
  <c r="J43" i="1"/>
  <c r="S48" i="1"/>
  <c r="K66" i="1"/>
  <c r="J8" i="1"/>
  <c r="M8" i="1"/>
  <c r="H14" i="1"/>
  <c r="M14" i="1"/>
  <c r="N61" i="1"/>
  <c r="G43" i="1"/>
  <c r="I61" i="1"/>
  <c r="H61" i="1"/>
  <c r="S65" i="1"/>
  <c r="S17" i="1"/>
  <c r="S21" i="1"/>
  <c r="S25" i="1"/>
  <c r="K24" i="1"/>
  <c r="S30" i="1"/>
  <c r="E34" i="1"/>
  <c r="M51" i="1"/>
  <c r="I66" i="1"/>
  <c r="H66" i="1"/>
  <c r="I8" i="1"/>
  <c r="N51" i="1"/>
  <c r="L51" i="1"/>
  <c r="J61" i="1"/>
  <c r="S12" i="1"/>
  <c r="P73" i="1"/>
  <c r="P86" i="1" s="1"/>
  <c r="L24" i="1"/>
  <c r="S33" i="1"/>
  <c r="I34" i="1"/>
  <c r="S38" i="1"/>
  <c r="L43" i="1"/>
  <c r="K43" i="1"/>
  <c r="S49" i="1"/>
  <c r="G51" i="1"/>
  <c r="O51" i="1"/>
  <c r="S57" i="1"/>
  <c r="L61" i="1"/>
  <c r="N66" i="1"/>
  <c r="E8" i="1"/>
  <c r="K14" i="1"/>
  <c r="S15" i="1"/>
  <c r="S19" i="1"/>
  <c r="S27" i="1"/>
  <c r="Q73" i="1"/>
  <c r="Q86" i="1" s="1"/>
  <c r="N8" i="1"/>
  <c r="S16" i="1"/>
  <c r="M24" i="1"/>
  <c r="S39" i="1"/>
  <c r="M43" i="1"/>
  <c r="M34" i="1" s="1"/>
  <c r="H51" i="1"/>
  <c r="S53" i="1"/>
  <c r="M61" i="1"/>
  <c r="S67" i="1"/>
  <c r="O14" i="1"/>
  <c r="J34" i="1"/>
  <c r="R73" i="1"/>
  <c r="R86" i="1" s="1"/>
  <c r="O8" i="1"/>
  <c r="S13" i="1"/>
  <c r="S20" i="1"/>
  <c r="S28" i="1"/>
  <c r="S29" i="1"/>
  <c r="S50" i="1"/>
  <c r="S54" i="1"/>
  <c r="S58" i="1"/>
  <c r="E51" i="1"/>
  <c r="S68" i="1"/>
  <c r="O43" i="1"/>
  <c r="O34" i="1" s="1"/>
  <c r="J51" i="1"/>
  <c r="G8" i="1"/>
  <c r="E14" i="1"/>
  <c r="N14" i="1"/>
  <c r="E24" i="1"/>
  <c r="S40" i="1"/>
  <c r="S41" i="1"/>
  <c r="H43" i="1"/>
  <c r="S43" i="1" s="1"/>
  <c r="S45" i="1"/>
  <c r="S59" i="1"/>
  <c r="S62" i="1"/>
  <c r="S10" i="1"/>
  <c r="S11" i="1"/>
  <c r="I14" i="1"/>
  <c r="S18" i="1"/>
  <c r="S22" i="1"/>
  <c r="I24" i="1"/>
  <c r="S26" i="1"/>
  <c r="S31" i="1"/>
  <c r="S42" i="1"/>
  <c r="N43" i="1"/>
  <c r="N34" i="1" s="1"/>
  <c r="S55" i="1"/>
  <c r="S60" i="1"/>
  <c r="S63" i="1"/>
  <c r="K8" i="1"/>
  <c r="L14" i="1"/>
  <c r="J14" i="1"/>
  <c r="J24" i="1"/>
  <c r="G24" i="1"/>
  <c r="O24" i="1"/>
  <c r="S36" i="1"/>
  <c r="S46" i="1"/>
  <c r="S47" i="1"/>
  <c r="K51" i="1"/>
  <c r="I51" i="1"/>
  <c r="S56" i="1"/>
  <c r="G61" i="1"/>
  <c r="O61" i="1"/>
  <c r="S70" i="1"/>
  <c r="K34" i="1"/>
  <c r="L34" i="1"/>
  <c r="S69" i="1"/>
  <c r="G34" i="1"/>
  <c r="S32" i="1"/>
  <c r="S52" i="1"/>
  <c r="G14" i="1"/>
  <c r="H24" i="1"/>
  <c r="S24" i="1" s="1"/>
  <c r="G79" i="1"/>
  <c r="S44" i="1"/>
  <c r="S64" i="1"/>
  <c r="H8" i="1"/>
  <c r="S35" i="1"/>
  <c r="J73" i="1" l="1"/>
  <c r="J86" i="1" s="1"/>
  <c r="E73" i="1"/>
  <c r="E86" i="1" s="1"/>
  <c r="O73" i="1"/>
  <c r="O86" i="1" s="1"/>
  <c r="S66" i="1"/>
  <c r="K73" i="1"/>
  <c r="K86" i="1" s="1"/>
  <c r="S61" i="1"/>
  <c r="G73" i="1"/>
  <c r="G86" i="1" s="1"/>
  <c r="I73" i="1"/>
  <c r="I86" i="1" s="1"/>
  <c r="N73" i="1"/>
  <c r="N86" i="1" s="1"/>
  <c r="L73" i="1"/>
  <c r="L86" i="1" s="1"/>
  <c r="S14" i="1"/>
  <c r="H34" i="1"/>
  <c r="H73" i="1" s="1"/>
  <c r="H86" i="1" s="1"/>
  <c r="S9" i="1"/>
  <c r="S51" i="1"/>
  <c r="M73" i="1"/>
  <c r="M86" i="1" s="1"/>
  <c r="S79" i="1"/>
  <c r="G84" i="1"/>
  <c r="S84" i="1" s="1"/>
  <c r="S34" i="1"/>
  <c r="S8" i="1"/>
  <c r="S73" i="1" l="1"/>
  <c r="S86" i="1" s="1"/>
</calcChain>
</file>

<file path=xl/sharedStrings.xml><?xml version="1.0" encoding="utf-8"?>
<sst xmlns="http://schemas.openxmlformats.org/spreadsheetml/2006/main" count="239" uniqueCount="237">
  <si>
    <t>EDESUR DOMINICANA</t>
  </si>
  <si>
    <t>Año 2020</t>
  </si>
  <si>
    <t>Presupuesto Aprobado Año 2020</t>
  </si>
  <si>
    <t>En RD$</t>
  </si>
  <si>
    <t>Cta Digepres</t>
  </si>
  <si>
    <t>Denominación Cuenta Digepres</t>
  </si>
  <si>
    <t>Detalle</t>
  </si>
  <si>
    <t>Ppto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</si>
  <si>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</si>
  <si>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</si>
  <si>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</si>
  <si>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</si>
  <si>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</si>
  <si>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</si>
  <si>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</si>
  <si>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</si>
  <si>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</si>
  <si>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</si>
  <si>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</si>
  <si>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</si>
  <si>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</si>
  <si>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</si>
  <si>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>REMUNERACIONES Y CONTRIBUCIONES</t>
  </si>
  <si>
    <t>2.1 - REMUNERACIONES Y CONTRIBUCIONES</t>
  </si>
  <si>
    <t>2.1.1</t>
  </si>
  <si>
    <t>REMUNERACIONES</t>
  </si>
  <si>
    <t>2.1.1 - REMUNERACIONES</t>
  </si>
  <si>
    <t>2.1.2</t>
  </si>
  <si>
    <t>SOBRESUELDOS</t>
  </si>
  <si>
    <t>2.1.2 - SOBRESUELDOS</t>
  </si>
  <si>
    <t>2.1.3</t>
  </si>
  <si>
    <t>DIETAS Y GASTOS DE REPRESENTACIÓN</t>
  </si>
  <si>
    <t>2.1.3 - DIETAS Y GASTOS DE REPRESENTACIÓN</t>
  </si>
  <si>
    <t>2.1.4</t>
  </si>
  <si>
    <t>GRATIFICACIONES Y BONIFICACIONES</t>
  </si>
  <si>
    <t>2.1.4 - GRATIFICACIONES Y BONIFICACIONES</t>
  </si>
  <si>
    <t>2.1.5</t>
  </si>
  <si>
    <t>CONTRIBUCIONES A LA SEGURIDAD SOCIAL</t>
  </si>
  <si>
    <t>2.1.5 - CONTRIBUCIONES A LA SEGURIDAD SOCIAL</t>
  </si>
  <si>
    <t>2.2 - CONTRATACIÓN DE SERVICIOS</t>
  </si>
  <si>
    <t>2.2.1</t>
  </si>
  <si>
    <t>SERVICIOS BÁSICOS</t>
  </si>
  <si>
    <t>2.2.1 - SERVICIOS BÁSICOS</t>
  </si>
  <si>
    <t>2.2.2</t>
  </si>
  <si>
    <t>PUBLICIDAD, IMPRESIÓN Y ENCUADERNACIÓN</t>
  </si>
  <si>
    <t>2.2.2 - PUBLICIDAD, IMPRESIÓN Y ENCUADERNACIÓN</t>
  </si>
  <si>
    <t>2.2.3</t>
  </si>
  <si>
    <t>VIÁTICOS</t>
  </si>
  <si>
    <t>2.2.3 - VIÁTICOS</t>
  </si>
  <si>
    <t>2.2.4</t>
  </si>
  <si>
    <t>TRANSPORTE Y ALMACENAJE</t>
  </si>
  <si>
    <t>2.2.4 - TRANSPORTE Y ALMACENAJE</t>
  </si>
  <si>
    <t>2.2.5</t>
  </si>
  <si>
    <t>ALQUILERES Y RENTAS</t>
  </si>
  <si>
    <t>2.2.5 - ALQUILERES Y RENTAS</t>
  </si>
  <si>
    <t>2.2.6</t>
  </si>
  <si>
    <t>SEGUROS</t>
  </si>
  <si>
    <t>2.2.6 - SEGUROS</t>
  </si>
  <si>
    <t>2.2.7</t>
  </si>
  <si>
    <t>SERVICIOS DE CONSERVACIÓN, REPARACIONES MENORES E INSTALACIONES TEMPORALES</t>
  </si>
  <si>
    <t>2.2.7 - SERVICIOS DE CONSERVACIÓN, REPARACIONES MENORES E INSTALACIONES TEMPORALES</t>
  </si>
  <si>
    <t>2.2.8</t>
  </si>
  <si>
    <t>OTROS SERVICIOS NO INCLUIDOS EN CONCEPTOS ANTERIORES</t>
  </si>
  <si>
    <t>2.2.8 - OTROS SERVICIOS NO INCLUIDOS EN CONCEPTOS ANTERIORES</t>
  </si>
  <si>
    <t>2.2.9 - OTRAS CONTRATACIONES DE SERVICIOS</t>
  </si>
  <si>
    <t>MATERIALES Y SUMINISTROS</t>
  </si>
  <si>
    <t>2.3 - MATERIALES Y SUMINISTROS</t>
  </si>
  <si>
    <t>2.3.1</t>
  </si>
  <si>
    <t>ALIMENTOS Y PRODUCTOS AGROFORESTALES</t>
  </si>
  <si>
    <t>2.3.1 - ALIMENTOS Y PRODUCTOS AGROFORESTALES</t>
  </si>
  <si>
    <t>2.3.2</t>
  </si>
  <si>
    <t>TEXTILES Y VESTUARIOS</t>
  </si>
  <si>
    <t>2.3.2 - TEXTILES Y VESTUARIOS</t>
  </si>
  <si>
    <t>2.3.3</t>
  </si>
  <si>
    <t>PRODUCTOS DE PAPEL, CARTÓN E IMPRESOS</t>
  </si>
  <si>
    <t>2.3.3 - PRODUCTOS DE PAPEL, CARTÓN E IMPRESOS</t>
  </si>
  <si>
    <t>2.3.4</t>
  </si>
  <si>
    <t>PRODUCTOS FARMACÉUTICOS</t>
  </si>
  <si>
    <t>2.3.4 - PRODUCTOS FARMACÉUTICOS</t>
  </si>
  <si>
    <t>2.3.5</t>
  </si>
  <si>
    <t>PRODUCTOS DE CUERO, CAUCHO Y PLÁSTICO</t>
  </si>
  <si>
    <t>2.3.5 - PRODUCTOS DE CUERO, CAUCHO Y PLÁSTICO</t>
  </si>
  <si>
    <t>2.3.6</t>
  </si>
  <si>
    <t>PRODUCTOS DE MINERALES, METÁLICOS Y NO METÁLICOS</t>
  </si>
  <si>
    <t>2.3.6 - PRODUCTOS DE MINERALES, METÁLICOS Y NO METÁLICOS</t>
  </si>
  <si>
    <t>2.3.7</t>
  </si>
  <si>
    <t>COMBUSTIBLES, LUBRICANTES, PRODUCTOS QUÍMICOS Y CONEXOS</t>
  </si>
  <si>
    <t>2.3.7 - COMBUSTIBLES, LUBRICANTES, PRODUCTOS QUÍMICOS Y CONEXOS</t>
  </si>
  <si>
    <t>2.3.8</t>
  </si>
  <si>
    <t>GASTOS QUE SE ASIGNARÁN DURANTE EL EJERCICIO (ART. 32 Y 33 LEY 423-06)</t>
  </si>
  <si>
    <t>2.3.8 - GASTOS QUE SE ASIGNARÁN DURANTE EL EJERCICIO (ART. 32 Y 33 LEY 423-06)</t>
  </si>
  <si>
    <t>2.3.9</t>
  </si>
  <si>
    <t>PRODUCTOS Y ÚTILES VARIOS</t>
  </si>
  <si>
    <t>2.3.9 - PRODUCTOS Y ÚTILES VARIOS</t>
  </si>
  <si>
    <t>TRANSFERENCIAS CORRIENTES</t>
  </si>
  <si>
    <t>2.4 - TRANSFERENCIAS CORRIENTES</t>
  </si>
  <si>
    <t>2.4.1</t>
  </si>
  <si>
    <t>TRANSFERENCIAS CORRIENTES AL SECTOR PRIVADO</t>
  </si>
  <si>
    <t>2.4.1 - TRANSFERENCIAS CORRIENTES AL SECTOR PRIVADO</t>
  </si>
  <si>
    <t>2.4.2</t>
  </si>
  <si>
    <t>TRANSFERENCIAS CORRIENTES AL  GOBIERNO GENERAL NACIONAL</t>
  </si>
  <si>
    <t>2.4.2 - TRANSFERENCIAS CORRIENTES AL  GOBIERNO GENERAL NACIONAL</t>
  </si>
  <si>
    <t>2.4.3</t>
  </si>
  <si>
    <t>TRANSFERENCIAS CORRIENTES A GOBIERNOS GENERALES LOCALES</t>
  </si>
  <si>
    <t>2.4.3 - TRANSFERENCIAS CORRIENTES A GOBIERNOS GENERALES LOCALES</t>
  </si>
  <si>
    <t>2.4.4</t>
  </si>
  <si>
    <t>TRANSFERENCIAS CORRIENTES A EMPRESAS PÚBLICAS NO FINANCIERAS</t>
  </si>
  <si>
    <t>2.4.4 - TRANSFERENCIAS CORRIENTES A EMPRESAS PÚBLICAS NO FINANCIERAS</t>
  </si>
  <si>
    <t>2.4.5</t>
  </si>
  <si>
    <t>TRANSFERENCIAS CORRIENTES A INSTITUCIONES PÚBLICAS FINANCIERAS</t>
  </si>
  <si>
    <t>2.4.5 - TRANSFERENCIAS CORRIENTES A INSTITUCIONES PÚBLICAS FINANCIERAS</t>
  </si>
  <si>
    <t>2.4.6</t>
  </si>
  <si>
    <t>SUBVENCIONES</t>
  </si>
  <si>
    <t>2.4.6- SUBVENCIONES</t>
  </si>
  <si>
    <t>2.4.7</t>
  </si>
  <si>
    <t>TRANSFERENCIAS CORRIENTES AL SECTOR EXTERNO</t>
  </si>
  <si>
    <t>2.4.7 - TRANSFERENCIAS CORRIENTES AL SECTOR EXTERNO</t>
  </si>
  <si>
    <t>2.4.9</t>
  </si>
  <si>
    <t>TRANSFERENCIAS CORRIENTES A OTRAS INSTITUCIONES PÚBLICAS</t>
  </si>
  <si>
    <t>2.4.9 - TRANSFERENCIAS CORRIENTES A OTRAS INSTITUCIONES PÚBLICAS</t>
  </si>
  <si>
    <t>TRANSFERENCIAS DE CAPITAL</t>
  </si>
  <si>
    <t>2.5 - TRANSFERENCIAS DE CAPITAL</t>
  </si>
  <si>
    <t>2.5.1</t>
  </si>
  <si>
    <t>TRANSFERENCIAS DE CAPITAL AL SECTOR PRIVADO</t>
  </si>
  <si>
    <t>2.5.1 - TRANSFERENCIAS DE CAPITAL AL SECTOR PRIVADO</t>
  </si>
  <si>
    <t>2.5.2</t>
  </si>
  <si>
    <t>TRANSFERENCIAS DE CAPITAL AL GOBIERNO GENERAL  NACIONAL</t>
  </si>
  <si>
    <t>2.5.2 - TRANSFERENCIAS DE CAPITAL AL GOBIERNO GENERAL  NACIONAL</t>
  </si>
  <si>
    <t>2.5.3</t>
  </si>
  <si>
    <t>TRANSFERENCIAS DE CAPITAL A GOBIERNOS GENERALES LOCALES</t>
  </si>
  <si>
    <t>2.5.3 - TRANSFERENCIAS DE CAPITAL A GOBIERNOS GENERALES LOCALES</t>
  </si>
  <si>
    <t>2.5.4</t>
  </si>
  <si>
    <t>TRANSFERENCIAS DE CAPITAL  A EMPRESAS PÚBLICAS NO FINANCIERAS</t>
  </si>
  <si>
    <t>2.5.4 - TRANSFERENCIAS DE CAPITAL  A EMPRESAS PÚBLICAS NO FINANCIERAS</t>
  </si>
  <si>
    <t>2.5.5</t>
  </si>
  <si>
    <t>TRANSFERENCIAS DE CAPITAL A INSTITUCIONES PÚBLICAS FINANCIERAS</t>
  </si>
  <si>
    <t>2.5.5 - TRANSFERENCIAS DE CAPITAL A INSTITUCIONES PÚBLICAS FINANCIERAS</t>
  </si>
  <si>
    <t>2.5.6</t>
  </si>
  <si>
    <t>TRANSFERENCIAS DE CAPITAL AL SECTOR EXTERNO</t>
  </si>
  <si>
    <t>2.5.6 - TRANSFERENCIAS DE CAPITAL AL SECTOR EXTERNO</t>
  </si>
  <si>
    <t>2.5.9</t>
  </si>
  <si>
    <t>TRANSFERENCIAS DE CAPITAL A OTRAS INSTITUCIONES PÚBLICAS</t>
  </si>
  <si>
    <t>2.5.9 - TRANSFERENCIAS DE CAPITAL A OTRAS INSTITUCIONES PÚBLICAS</t>
  </si>
  <si>
    <t>BIENES MUEBLES, INMUEBLES E INTANGIBLES</t>
  </si>
  <si>
    <t>2.6 - BIENES MUEBLES, INMUEBLES E INTANGIBLES</t>
  </si>
  <si>
    <t>2.6.1</t>
  </si>
  <si>
    <t>MOBILIARIO Y EQUIPO</t>
  </si>
  <si>
    <t>2.6.1 - MOBILIARIO Y EQUIPO</t>
  </si>
  <si>
    <t>2.6.2</t>
  </si>
  <si>
    <t>MOBILIARIO Y EQUIPO EDUCACIONAL Y RECREATIVO</t>
  </si>
  <si>
    <t>2.6.2 - MOBILIARIO Y EQUIPO EDUCACIONAL Y RECREATIVO</t>
  </si>
  <si>
    <t>2.6.3</t>
  </si>
  <si>
    <t>EQUIPO E INSTRUMENTAL, CIENTÍFICO Y LABORATORIO</t>
  </si>
  <si>
    <t>2.6.3 - EQUIPO E INSTRUMENTAL, CIENTÍFICO Y LABORATORIO</t>
  </si>
  <si>
    <t>2.6.4</t>
  </si>
  <si>
    <t>VEHÍCULOS Y EQUIPO DE TRANSPORTE, TRACCIÓN Y ELEVACIÓN</t>
  </si>
  <si>
    <t>2.6.4 - VEHÍCULOS Y EQUIPO DE TRANSPORTE, TRACCIÓN Y ELEVACIÓN</t>
  </si>
  <si>
    <t>2.6.5</t>
  </si>
  <si>
    <t>MAQUINARIA, OTROS EQUIPOS Y HERRAMIENTAS</t>
  </si>
  <si>
    <t>2.6.5 - MAQUINARIA, OTROS EQUIPOS Y HERRAMIENTAS</t>
  </si>
  <si>
    <t>2.6.6</t>
  </si>
  <si>
    <t>EQUIPOS DE DEFENSA Y SEGURIDAD</t>
  </si>
  <si>
    <t>2.6.6 - EQUIPOS DE DEFENSA Y SEGURIDAD</t>
  </si>
  <si>
    <t>2.6.7</t>
  </si>
  <si>
    <t>ACTIVOS BIÓLOGICOS CULTIVABLES</t>
  </si>
  <si>
    <t>2.6.7 - ACTIVOS BIÓLOGICOS CULTIVABLES</t>
  </si>
  <si>
    <t>2.6.8</t>
  </si>
  <si>
    <t>BIENES INTANGIBLES</t>
  </si>
  <si>
    <t>2.6.8 - BIENES INTANGIBLES</t>
  </si>
  <si>
    <t>2.6.9</t>
  </si>
  <si>
    <t>EDIFICIOS, ESTRUCTURAS, TIERRAS, TERRENOS Y OBJETOS DE VALOR</t>
  </si>
  <si>
    <t>2.6.9 - EDIFICIOS, ESTRUCTURAS, TIERRAS, TERRENOS Y OBJETOS DE VALOR</t>
  </si>
  <si>
    <t>OBRAS</t>
  </si>
  <si>
    <t>2.7 - OBRAS</t>
  </si>
  <si>
    <t>2.7.1</t>
  </si>
  <si>
    <t>OBRAS EN EDIFICACIONES</t>
  </si>
  <si>
    <t>2.7.1 - OBRAS EN EDIFICACIONES</t>
  </si>
  <si>
    <t>2.7.2</t>
  </si>
  <si>
    <t>INFRAESTRUCTURA</t>
  </si>
  <si>
    <t>2.7.2 - INFRAESTRUCTURA</t>
  </si>
  <si>
    <t>2.7.3</t>
  </si>
  <si>
    <t>CONSTRUCCIONES EN BIENES CONCESIONADOS</t>
  </si>
  <si>
    <t>2.7.3 - CONSTRUCCIONES EN BIENES CONCESIONADOS</t>
  </si>
  <si>
    <t>2.7.4</t>
  </si>
  <si>
    <t>GASTOS QUE SE ASIGNARÁN DURANTE EL EJERCICIO PARA INVERSIÓN (ART. 32 Y 33 LEY 423-06)</t>
  </si>
  <si>
    <t>2.7.4 - GASTOS QUE SE ASIGNARÁN DURANTE EL EJERCICIO PARA INVERSIÓN (ART. 32 Y 33 LEY 423-06)</t>
  </si>
  <si>
    <t>ADQUISICION DE ACTIVOS FINANCIEROS CON FINES DE POLÍTICA</t>
  </si>
  <si>
    <t>2.8 - ADQUISICION DE ACTIVOS FINANCIEROS CON FINES DE POLÍTICA</t>
  </si>
  <si>
    <t>2.8.1</t>
  </si>
  <si>
    <t>CONCESIÓN DE PRESTAMOS</t>
  </si>
  <si>
    <t>2.8.1 - CONCESIÓN DE PRESTAMOS</t>
  </si>
  <si>
    <t>2.8.2</t>
  </si>
  <si>
    <t>ADQUISICIÓN DE TÍTULOS VALORES REPRESENTATIVOS DE DEUDA</t>
  </si>
  <si>
    <t>2.8.2 - ADQUISICIÓN DE TÍTULOS VALORES REPRESENTATIVOS DE DEUDA</t>
  </si>
  <si>
    <t>GASTOS FINANCIEROS</t>
  </si>
  <si>
    <t>2.9 - GASTOS FINANCIEROS</t>
  </si>
  <si>
    <t>2.9.1</t>
  </si>
  <si>
    <t>INTERESES DE LA DEUDA PÚBLICA INTERNA</t>
  </si>
  <si>
    <t>2.9.1 - INTERESES DE LA DEUDA PÚBLICA INTERNA</t>
  </si>
  <si>
    <t>2.9.2</t>
  </si>
  <si>
    <t>INTERESES DE LA DEUDA PUBLICA EXTERNA</t>
  </si>
  <si>
    <t>2.9.2 - INTERESES DE LA DEUDA PUBLICA EXTERNA</t>
  </si>
  <si>
    <t>2.9.4</t>
  </si>
  <si>
    <t>COMISIONES Y OTROS GASTOS BANCARIOS DE LA DEUDA PÚBLICA</t>
  </si>
  <si>
    <t>2.9.4 - COMISIONES Y OTROS GASTOS BANCARIOS DE LA DEUDA PÚBLICA</t>
  </si>
  <si>
    <t>Total Gastos</t>
  </si>
  <si>
    <t>4 - APLICACIONES FINANCIERAS</t>
  </si>
  <si>
    <t>Incremento de activos financieros</t>
  </si>
  <si>
    <t>4.1 - INCREMENTO DE ACTIVOS FINANCIEROS</t>
  </si>
  <si>
    <t>4.1.1</t>
  </si>
  <si>
    <t>Incremento de activos financieros corrientes</t>
  </si>
  <si>
    <t>4.1.1 - INCREMENTO DE ACTIVOS FINANCIEROS CORRIENTES</t>
  </si>
  <si>
    <t>4.1.2</t>
  </si>
  <si>
    <t>Incremento de activos financieros no corrientes</t>
  </si>
  <si>
    <t>4.1.2 - INCREMENTO DE ACTIVOS FINANCIEROS NO CORRIENTES</t>
  </si>
  <si>
    <t>Disminución de pasivos</t>
  </si>
  <si>
    <t>4.2 - DISMINUCIÓN DE PASIVOS</t>
  </si>
  <si>
    <t>4.2.1</t>
  </si>
  <si>
    <t>Disminución de pasivos corrientes</t>
  </si>
  <si>
    <t>4.2.1 - DISMINUCIÓN DE PASIVOS CORRIENTES</t>
  </si>
  <si>
    <t>4.2.2</t>
  </si>
  <si>
    <t>Disminución de pasivos no corrientes</t>
  </si>
  <si>
    <t>4.2.2 - DISMINUCIÓN DE PASIVOS NO CORRIENTES</t>
  </si>
  <si>
    <t>Disminución de fondos de terceros</t>
  </si>
  <si>
    <t>4.3 - DISMINUCIÓN DE FONDOS DE TERCEROS</t>
  </si>
  <si>
    <t>4.3.5</t>
  </si>
  <si>
    <t>Disminución depósitos fondos de terceros</t>
  </si>
  <si>
    <t>4.3.5 - DISMINUCIÓN DEPÓSITOS FONDOS DE TERCEROS</t>
  </si>
  <si>
    <t>TOTAL APLICACIONES FINANCIERAS</t>
  </si>
  <si>
    <t>TOTAL GASTOS Y APLICACIONES FINANCIERAS</t>
  </si>
  <si>
    <t>Fuente: [Resolución del Consejo]</t>
  </si>
  <si>
    <t>Fecha de registro: hasta el [día] de [mes] del [año]</t>
  </si>
  <si>
    <t>Fecha de imputación: hasta el [día] de [mes] del [año]</t>
  </si>
  <si>
    <t>Fuente: Resolución Consejo de Administración</t>
  </si>
  <si>
    <t>Fecha de Aprobación Presupuesto:  13 de Diciembre 2019</t>
  </si>
  <si>
    <t>Fuente: [fuente]</t>
  </si>
  <si>
    <t>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</si>
</sst>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-0.2499465926084170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68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/>
    <xf numFmtId="0" fontId="3" fillId="0" borderId="0" xfId="2" applyAlignment="1"/>
    <xf numFmtId="0" fontId="7" fillId="2" borderId="0" xfId="2" applyFont="1" applyFill="1" applyBorder="1" applyAlignment="1">
      <alignment horizontal="left" vertical="center" wrapText="1"/>
    </xf>
    <xf numFmtId="0" fontId="7" fillId="2" borderId="0" xfId="2" applyFont="1" applyFill="1" applyBorder="1" applyAlignment="1">
      <alignment vertical="center" wrapText="1"/>
    </xf>
    <xf numFmtId="0" fontId="7" fillId="3" borderId="0" xfId="2" applyFont="1" applyFill="1" applyBorder="1" applyAlignment="1">
      <alignment vertical="center" wrapText="1"/>
    </xf>
    <xf numFmtId="0" fontId="7" fillId="3" borderId="0" xfId="2" applyFont="1" applyFill="1" applyBorder="1" applyAlignment="1">
      <alignment horizontal="center" vertical="center" wrapText="1"/>
    </xf>
    <xf numFmtId="43" fontId="4" fillId="0" borderId="0" xfId="3" applyFont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 wrapText="1"/>
    </xf>
    <xf numFmtId="0" fontId="3" fillId="0" borderId="0" xfId="2" applyFont="1"/>
    <xf numFmtId="0" fontId="4" fillId="0" borderId="1" xfId="2" applyFont="1" applyBorder="1" applyAlignment="1">
      <alignment horizontal="left" vertical="center" wrapText="1"/>
    </xf>
    <xf numFmtId="43" fontId="4" fillId="0" borderId="1" xfId="3" applyFont="1" applyBorder="1" applyAlignment="1">
      <alignment horizontal="left" vertical="center" wrapText="1"/>
    </xf>
    <xf numFmtId="43" fontId="3" fillId="0" borderId="0" xfId="1" applyFont="1"/>
    <xf numFmtId="0" fontId="3" fillId="0" borderId="0" xfId="2" applyAlignment="1">
      <alignment horizontal="left"/>
    </xf>
    <xf numFmtId="0" fontId="4" fillId="0" borderId="0" xfId="2" applyFont="1" applyAlignment="1">
      <alignment horizontal="left" vertical="center" wrapText="1"/>
    </xf>
    <xf numFmtId="43" fontId="8" fillId="0" borderId="0" xfId="3" applyFont="1"/>
    <xf numFmtId="43" fontId="8" fillId="0" borderId="0" xfId="1" applyFont="1"/>
    <xf numFmtId="43" fontId="0" fillId="0" borderId="0" xfId="3" applyFont="1" applyAlignment="1">
      <alignment horizontal="left"/>
    </xf>
    <xf numFmtId="0" fontId="3" fillId="0" borderId="0" xfId="2" applyAlignment="1">
      <alignment horizontal="left" vertical="center" wrapText="1" indent="2"/>
    </xf>
    <xf numFmtId="43" fontId="0" fillId="0" borderId="0" xfId="3" applyFont="1"/>
    <xf numFmtId="43" fontId="3" fillId="0" borderId="0" xfId="2" applyNumberFormat="1"/>
    <xf numFmtId="43" fontId="3" fillId="0" borderId="0" xfId="2" applyNumberFormat="1" applyAlignment="1">
      <alignment horizontal="left"/>
    </xf>
    <xf numFmtId="43" fontId="0" fillId="0" borderId="0" xfId="0" applyNumberFormat="1"/>
    <xf numFmtId="4" fontId="0" fillId="0" borderId="0" xfId="0" applyNumberFormat="1"/>
    <xf numFmtId="43" fontId="4" fillId="0" borderId="0" xfId="2" applyNumberFormat="1" applyFont="1"/>
    <xf numFmtId="43" fontId="4" fillId="0" borderId="0" xfId="1" applyFont="1"/>
    <xf numFmtId="0" fontId="3" fillId="4" borderId="0" xfId="2" applyFill="1" applyAlignment="1">
      <alignment horizontal="left"/>
    </xf>
    <xf numFmtId="0" fontId="3" fillId="0" borderId="0" xfId="2" applyFill="1" applyAlignment="1">
      <alignment horizontal="left"/>
    </xf>
    <xf numFmtId="0" fontId="9" fillId="0" borderId="0" xfId="2" applyFont="1" applyAlignment="1">
      <alignment horizontal="left" vertical="center" wrapText="1" indent="2"/>
    </xf>
    <xf numFmtId="0" fontId="9" fillId="0" borderId="0" xfId="2" applyFont="1"/>
    <xf numFmtId="164" fontId="4" fillId="0" borderId="0" xfId="2" applyNumberFormat="1" applyFont="1" applyAlignment="1">
      <alignment horizontal="left"/>
    </xf>
    <xf numFmtId="43" fontId="4" fillId="0" borderId="0" xfId="2" applyNumberFormat="1" applyFont="1" applyAlignment="1">
      <alignment horizontal="left"/>
    </xf>
    <xf numFmtId="0" fontId="3" fillId="0" borderId="0" xfId="2"/>
    <xf numFmtId="164" fontId="3" fillId="0" borderId="0" xfId="2" applyNumberFormat="1" applyAlignment="1">
      <alignment horizontal="left"/>
    </xf>
    <xf numFmtId="164" fontId="3" fillId="0" borderId="0" xfId="2" applyNumberFormat="1"/>
    <xf numFmtId="0" fontId="4" fillId="5" borderId="2" xfId="2" applyFont="1" applyFill="1" applyBorder="1" applyAlignment="1">
      <alignment horizontal="left" vertical="center" wrapText="1"/>
    </xf>
    <xf numFmtId="165" fontId="4" fillId="5" borderId="2" xfId="2" applyNumberFormat="1" applyFont="1" applyFill="1" applyBorder="1" applyAlignment="1">
      <alignment horizontal="center" vertical="center" wrapText="1"/>
    </xf>
    <xf numFmtId="43" fontId="4" fillId="5" borderId="2" xfId="1" applyFont="1" applyFill="1" applyBorder="1" applyAlignment="1">
      <alignment horizontal="center" vertical="center" wrapText="1"/>
    </xf>
    <xf numFmtId="0" fontId="3" fillId="0" borderId="0" xfId="2" applyAlignment="1">
      <alignment horizontal="left" vertical="center" wrapText="1"/>
    </xf>
    <xf numFmtId="0" fontId="4" fillId="0" borderId="0" xfId="2" applyFont="1" applyBorder="1" applyAlignment="1">
      <alignment horizontal="left" vertical="center" wrapText="1"/>
    </xf>
    <xf numFmtId="43" fontId="4" fillId="0" borderId="0" xfId="2" applyNumberFormat="1" applyFont="1" applyBorder="1" applyAlignment="1">
      <alignment vertical="center" wrapText="1"/>
    </xf>
    <xf numFmtId="164" fontId="3" fillId="0" borderId="0" xfId="1" applyNumberFormat="1" applyFont="1" applyAlignment="1">
      <alignment horizontal="left"/>
    </xf>
    <xf numFmtId="0" fontId="4" fillId="0" borderId="3" xfId="2" applyFont="1" applyBorder="1" applyAlignment="1">
      <alignment horizontal="left" vertical="center" wrapText="1"/>
    </xf>
    <xf numFmtId="165" fontId="4" fillId="0" borderId="3" xfId="2" applyNumberFormat="1" applyFon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43" fontId="3" fillId="0" borderId="0" xfId="1" applyFont="1" applyAlignment="1">
      <alignment horizontal="left"/>
    </xf>
    <xf numFmtId="43" fontId="0" fillId="0" borderId="0" xfId="1" applyFont="1" applyBorder="1"/>
    <xf numFmtId="0" fontId="0" fillId="0" borderId="0" xfId="0" applyBorder="1"/>
    <xf numFmtId="43" fontId="0" fillId="0" borderId="0" xfId="1" applyFont="1"/>
    <xf numFmtId="165" fontId="3" fillId="0" borderId="0" xfId="2" applyNumberFormat="1" applyAlignment="1">
      <alignment vertical="center" wrapText="1"/>
    </xf>
    <xf numFmtId="43" fontId="4" fillId="0" borderId="0" xfId="1" applyFont="1" applyBorder="1" applyAlignment="1">
      <alignment vertical="center" wrapText="1"/>
    </xf>
    <xf numFmtId="43" fontId="0" fillId="0" borderId="0" xfId="1" applyFont="1" applyAlignment="1">
      <alignment horizontal="center"/>
    </xf>
    <xf numFmtId="165" fontId="4" fillId="0" borderId="0" xfId="2" applyNumberFormat="1" applyFont="1" applyAlignment="1">
      <alignment vertical="center" wrapText="1"/>
    </xf>
    <xf numFmtId="0" fontId="7" fillId="3" borderId="2" xfId="2" applyFont="1" applyFill="1" applyBorder="1" applyAlignment="1">
      <alignment horizontal="left" vertical="center" wrapText="1"/>
    </xf>
    <xf numFmtId="43" fontId="4" fillId="3" borderId="2" xfId="1" applyFont="1" applyFill="1" applyBorder="1" applyAlignment="1">
      <alignment horizontal="center" vertical="center" wrapText="1"/>
    </xf>
    <xf numFmtId="0" fontId="4" fillId="0" borderId="0" xfId="2" applyFont="1"/>
    <xf numFmtId="0" fontId="3" fillId="0" borderId="0" xfId="2" applyAlignment="1">
      <alignment horizontal="center"/>
    </xf>
    <xf numFmtId="14" fontId="3" fillId="0" borderId="0" xfId="2" applyNumberFormat="1" applyAlignment="1">
      <alignment horizontal="center"/>
    </xf>
    <xf numFmtId="43" fontId="2" fillId="0" borderId="0" xfId="1" applyFont="1"/>
    <xf numFmtId="0" fontId="2" fillId="0" borderId="0" xfId="2" applyFont="1"/>
    <xf numFmtId="43" fontId="1" fillId="0" borderId="0" xfId="1" applyFont="1"/>
    <xf numFmtId="0" fontId="1" fillId="0" borderId="0" xfId="2" applyFont="1" applyAlignment="1">
      <alignment horizontal="left" vertical="center" wrapText="1" indent="2"/>
    </xf>
    <xf numFmtId="43" fontId="1" fillId="0" borderId="0" xfId="1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Millares 4" xf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742950</xdr:colOff>
      <xdr:row>48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76950" cy="7772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01perd033\RPM%20ALL%202012\Informes%20CDEEE%2011%20-%2012\Informes%20MES%20CDEEE%202012\ID%20ENE%2012\Documents%20and%20Settings\Eva%20L.%20JImenez%20Pagan\My%20Documents\Banco%20Central\Martin%20Fernandez%20-%20Calles\Presup.%20dise&#241;o%20original%20(30-mar-0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showGridLines="0" tabSelected="1" topLeftCell="C1" zoomScale="78" zoomScaleNormal="78" workbookViewId="0">
      <pane xSplit="4" ySplit="6" topLeftCell="N7" activePane="bottomRight" state="frozen"/>
      <selection activeCell="C1" sqref="C1"/>
      <selection pane="topRight" activeCell="G1" sqref="G1"/>
      <selection pane="bottomLeft" activeCell="C7" sqref="C7"/>
      <selection pane="bottomRight" activeCell="M92" sqref="M92"/>
    </sheetView>
  </sheetViews>
  <sheetFormatPr baseColWidth="10" defaultRowHeight="12.75" x14ac:dyDescent="0.2"/>
  <cols>
    <col min="1" max="1" width="12.7109375" bestFit="1" customWidth="1"/>
    <col min="2" max="2" width="86.5703125" bestFit="1" customWidth="1"/>
    <col min="3" max="3" width="4" customWidth="1"/>
    <col min="4" max="4" width="94.5703125" bestFit="1" customWidth="1"/>
    <col min="5" max="5" width="20.85546875" bestFit="1" customWidth="1"/>
    <col min="6" max="6" width="3.42578125" bestFit="1" customWidth="1"/>
    <col min="7" max="7" width="19.5703125" bestFit="1" customWidth="1"/>
    <col min="8" max="8" width="19.140625" bestFit="1" customWidth="1"/>
    <col min="9" max="12" width="19.5703125" bestFit="1" customWidth="1"/>
    <col min="13" max="13" width="19.140625" bestFit="1" customWidth="1"/>
    <col min="14" max="14" width="18.42578125" bestFit="1" customWidth="1"/>
    <col min="15" max="15" width="19.5703125" bestFit="1" customWidth="1"/>
    <col min="16" max="16" width="9" bestFit="1" customWidth="1"/>
    <col min="17" max="17" width="11.85546875" bestFit="1" customWidth="1"/>
    <col min="18" max="18" width="10.85546875" bestFit="1" customWidth="1"/>
    <col min="19" max="19" width="21.140625" bestFit="1" customWidth="1"/>
  </cols>
  <sheetData>
    <row r="1" spans="1:20" ht="18.75" x14ac:dyDescent="0.2">
      <c r="C1" s="65" t="s">
        <v>0</v>
      </c>
      <c r="D1" s="65"/>
      <c r="E1" s="6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8.75" x14ac:dyDescent="0.2">
      <c r="C2" s="65" t="s">
        <v>1</v>
      </c>
      <c r="D2" s="65"/>
      <c r="E2" s="6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5.75" x14ac:dyDescent="0.2">
      <c r="C3" s="66" t="s">
        <v>2</v>
      </c>
      <c r="D3" s="66"/>
      <c r="E3" s="6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 x14ac:dyDescent="0.2">
      <c r="C4" s="67" t="s">
        <v>3</v>
      </c>
      <c r="D4" s="67"/>
      <c r="E4" s="6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0" ht="15" x14ac:dyDescent="0.25">
      <c r="D5" s="4"/>
      <c r="E5" s="4"/>
      <c r="F5" s="4"/>
    </row>
    <row r="6" spans="1:20" ht="15" customHeight="1" x14ac:dyDescent="0.25">
      <c r="A6" s="5" t="s">
        <v>4</v>
      </c>
      <c r="B6" s="6" t="s">
        <v>5</v>
      </c>
      <c r="C6" s="7"/>
      <c r="D6" s="7" t="s">
        <v>6</v>
      </c>
      <c r="E6" s="8" t="s">
        <v>7</v>
      </c>
      <c r="F6" s="9"/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16</v>
      </c>
      <c r="P6" s="8" t="s">
        <v>17</v>
      </c>
      <c r="Q6" s="8" t="s">
        <v>18</v>
      </c>
      <c r="R6" s="8" t="s">
        <v>19</v>
      </c>
      <c r="S6" s="10" t="s">
        <v>20</v>
      </c>
      <c r="T6" s="11"/>
    </row>
    <row r="7" spans="1:20" ht="15" customHeight="1" x14ac:dyDescent="0.25">
      <c r="D7" s="12" t="s">
        <v>21</v>
      </c>
      <c r="E7" s="13"/>
      <c r="F7" s="9"/>
      <c r="S7" s="62"/>
    </row>
    <row r="8" spans="1:20" ht="15" customHeight="1" x14ac:dyDescent="0.25">
      <c r="A8" s="15">
        <v>2.1</v>
      </c>
      <c r="B8" s="15" t="s">
        <v>22</v>
      </c>
      <c r="D8" s="16" t="s">
        <v>23</v>
      </c>
      <c r="E8" s="17">
        <f>+SUM(E9:E13)</f>
        <v>3218963014.0399985</v>
      </c>
      <c r="F8" s="17"/>
      <c r="G8" s="17">
        <f t="shared" ref="G8:R8" si="0">+SUM(G9:G13)</f>
        <v>247685780.75000048</v>
      </c>
      <c r="H8" s="17">
        <f t="shared" si="0"/>
        <v>240013563.6400001</v>
      </c>
      <c r="I8" s="17">
        <f t="shared" si="0"/>
        <v>234573343.5000006</v>
      </c>
      <c r="J8" s="17">
        <f t="shared" si="0"/>
        <v>234494272.06000042</v>
      </c>
      <c r="K8" s="17">
        <f t="shared" si="0"/>
        <v>276968644.22000015</v>
      </c>
      <c r="L8" s="17">
        <f t="shared" si="0"/>
        <v>280544957.66000056</v>
      </c>
      <c r="M8" s="17">
        <f t="shared" si="0"/>
        <v>249890271.20000049</v>
      </c>
      <c r="N8" s="17">
        <f t="shared" si="0"/>
        <v>256141670.17000052</v>
      </c>
      <c r="O8" s="17">
        <f t="shared" si="0"/>
        <v>308469752.92000097</v>
      </c>
      <c r="P8" s="17">
        <f t="shared" si="0"/>
        <v>0</v>
      </c>
      <c r="Q8" s="17">
        <f t="shared" si="0"/>
        <v>0</v>
      </c>
      <c r="R8" s="17">
        <f t="shared" si="0"/>
        <v>0</v>
      </c>
      <c r="S8" s="18">
        <f>SUM(G8:R8)</f>
        <v>2328782256.1200042</v>
      </c>
    </row>
    <row r="9" spans="1:20" ht="15" customHeight="1" x14ac:dyDescent="0.25">
      <c r="A9" s="19" t="s">
        <v>24</v>
      </c>
      <c r="B9" s="19" t="s">
        <v>25</v>
      </c>
      <c r="C9" s="19"/>
      <c r="D9" s="20" t="s">
        <v>26</v>
      </c>
      <c r="E9" s="21">
        <v>2530845107.4342813</v>
      </c>
      <c r="F9" s="21"/>
      <c r="G9" s="22">
        <v>205816973.52000046</v>
      </c>
      <c r="H9" s="22">
        <v>198980527.69000006</v>
      </c>
      <c r="I9" s="22">
        <v>196938933.79000056</v>
      </c>
      <c r="J9" s="22">
        <v>198158173.06000042</v>
      </c>
      <c r="K9" s="22">
        <v>236508509.95000014</v>
      </c>
      <c r="L9" s="22">
        <v>241826834.04000056</v>
      </c>
      <c r="M9" s="22">
        <v>208293138.39000049</v>
      </c>
      <c r="N9" s="22">
        <v>224625431.57000053</v>
      </c>
      <c r="O9" s="22">
        <v>280797156.05000097</v>
      </c>
      <c r="S9" s="62">
        <f>SUM(G9:R9)</f>
        <v>1991945678.060004</v>
      </c>
    </row>
    <row r="10" spans="1:20" ht="15" customHeight="1" x14ac:dyDescent="0.25">
      <c r="A10" s="23" t="s">
        <v>27</v>
      </c>
      <c r="B10" s="23" t="s">
        <v>28</v>
      </c>
      <c r="C10" s="23"/>
      <c r="D10" s="20" t="s">
        <v>29</v>
      </c>
      <c r="E10" s="22">
        <v>284424825.90121192</v>
      </c>
      <c r="F10" s="22"/>
      <c r="G10" s="22">
        <v>14605329.369999997</v>
      </c>
      <c r="H10" s="22">
        <v>13898908.989999995</v>
      </c>
      <c r="I10" s="22">
        <v>10430087.369999997</v>
      </c>
      <c r="J10" s="22">
        <v>9336731.7299999967</v>
      </c>
      <c r="K10" s="22">
        <v>13456156.469999999</v>
      </c>
      <c r="L10" s="22">
        <v>11554551.069999997</v>
      </c>
      <c r="M10" s="22">
        <v>14064406.609999999</v>
      </c>
      <c r="N10" s="22">
        <v>4114244.89</v>
      </c>
      <c r="O10" s="22">
        <v>20989.58</v>
      </c>
      <c r="S10" s="62">
        <f t="shared" ref="S10:S13" si="1">SUM(G10:R10)</f>
        <v>91481406.079999983</v>
      </c>
    </row>
    <row r="11" spans="1:20" ht="15" customHeight="1" x14ac:dyDescent="0.25">
      <c r="A11" s="23" t="s">
        <v>30</v>
      </c>
      <c r="B11" s="23" t="s">
        <v>31</v>
      </c>
      <c r="C11" s="23"/>
      <c r="D11" s="20" t="s">
        <v>32</v>
      </c>
      <c r="E11" s="22">
        <v>0</v>
      </c>
      <c r="F11" s="22"/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S11" s="62">
        <f t="shared" si="1"/>
        <v>0</v>
      </c>
    </row>
    <row r="12" spans="1:20" ht="15" customHeight="1" x14ac:dyDescent="0.25">
      <c r="A12" s="23" t="s">
        <v>33</v>
      </c>
      <c r="B12" s="23" t="s">
        <v>34</v>
      </c>
      <c r="C12" s="23"/>
      <c r="D12" s="20" t="s">
        <v>35</v>
      </c>
      <c r="E12" s="22">
        <v>52622145.123933017</v>
      </c>
      <c r="F12" s="22"/>
      <c r="G12" s="22">
        <v>566145</v>
      </c>
      <c r="H12" s="22">
        <v>498825</v>
      </c>
      <c r="I12" s="22">
        <v>470340</v>
      </c>
      <c r="J12" s="22">
        <v>208305</v>
      </c>
      <c r="K12" s="22">
        <v>217620</v>
      </c>
      <c r="L12" s="22">
        <v>276978</v>
      </c>
      <c r="M12" s="22">
        <v>384075</v>
      </c>
      <c r="N12" s="22">
        <v>437265</v>
      </c>
      <c r="O12" s="22">
        <v>415935</v>
      </c>
      <c r="S12" s="62">
        <f t="shared" si="1"/>
        <v>3475488</v>
      </c>
    </row>
    <row r="13" spans="1:20" ht="15" customHeight="1" x14ac:dyDescent="0.25">
      <c r="A13" s="23" t="s">
        <v>36</v>
      </c>
      <c r="B13" s="23" t="s">
        <v>37</v>
      </c>
      <c r="C13" s="23"/>
      <c r="D13" s="20" t="s">
        <v>38</v>
      </c>
      <c r="E13" s="22">
        <v>351070935.58057278</v>
      </c>
      <c r="F13" s="22"/>
      <c r="G13" s="25">
        <v>26697332.859999999</v>
      </c>
      <c r="H13" s="25">
        <v>26635301.960000023</v>
      </c>
      <c r="I13" s="25">
        <v>26733982.340000018</v>
      </c>
      <c r="J13" s="25">
        <v>26791062.270000011</v>
      </c>
      <c r="K13" s="25">
        <v>26786357.800000008</v>
      </c>
      <c r="L13" s="25">
        <v>26886594.550000012</v>
      </c>
      <c r="M13" s="25">
        <v>27148651.200000022</v>
      </c>
      <c r="N13" s="25">
        <v>26964728.709999997</v>
      </c>
      <c r="O13" s="25">
        <v>27235672.290000007</v>
      </c>
      <c r="S13" s="62">
        <f t="shared" si="1"/>
        <v>241879683.98000014</v>
      </c>
    </row>
    <row r="14" spans="1:20" ht="15" customHeight="1" x14ac:dyDescent="0.25">
      <c r="D14" s="16" t="s">
        <v>39</v>
      </c>
      <c r="E14" s="26">
        <f>SUM(E15:E23)</f>
        <v>44593437822.831589</v>
      </c>
      <c r="F14" s="26"/>
      <c r="G14" s="26">
        <f t="shared" ref="G14:R14" si="2">SUM(G15:G23)</f>
        <v>2779897279.4394913</v>
      </c>
      <c r="H14" s="26">
        <f t="shared" si="2"/>
        <v>2930497446.7983694</v>
      </c>
      <c r="I14" s="26">
        <f t="shared" si="2"/>
        <v>2992947463.4970708</v>
      </c>
      <c r="J14" s="26">
        <f t="shared" si="2"/>
        <v>2921869247.6599126</v>
      </c>
      <c r="K14" s="26">
        <f t="shared" si="2"/>
        <v>3089840581.7150478</v>
      </c>
      <c r="L14" s="26">
        <f t="shared" si="2"/>
        <v>3530978457.2416067</v>
      </c>
      <c r="M14" s="26">
        <f t="shared" si="2"/>
        <v>3822782380.7883186</v>
      </c>
      <c r="N14" s="26">
        <f t="shared" si="2"/>
        <v>3542310893.0962491</v>
      </c>
      <c r="O14" s="26">
        <f t="shared" si="2"/>
        <v>3328552649.1081142</v>
      </c>
      <c r="P14" s="26">
        <f t="shared" si="2"/>
        <v>0</v>
      </c>
      <c r="Q14" s="26">
        <f t="shared" si="2"/>
        <v>0</v>
      </c>
      <c r="R14" s="26">
        <f t="shared" si="2"/>
        <v>0</v>
      </c>
      <c r="S14" s="27">
        <f>SUM(G14:R14)</f>
        <v>28939676399.344177</v>
      </c>
    </row>
    <row r="15" spans="1:20" ht="15" customHeight="1" x14ac:dyDescent="0.25">
      <c r="A15" s="23" t="s">
        <v>40</v>
      </c>
      <c r="B15" s="23" t="s">
        <v>41</v>
      </c>
      <c r="C15" s="23"/>
      <c r="D15" s="20" t="s">
        <v>42</v>
      </c>
      <c r="E15" s="22">
        <v>35321904241.172493</v>
      </c>
      <c r="F15" s="22"/>
      <c r="G15" s="22">
        <v>2597990381.3494911</v>
      </c>
      <c r="H15" s="22">
        <v>2591756304.7083688</v>
      </c>
      <c r="I15" s="22">
        <v>2596453177.1570711</v>
      </c>
      <c r="J15" s="22">
        <v>2508543711.6999125</v>
      </c>
      <c r="K15" s="22">
        <v>2866520782.4450483</v>
      </c>
      <c r="L15" s="22">
        <v>3021578915.9816065</v>
      </c>
      <c r="M15" s="22">
        <v>3229845154.8983183</v>
      </c>
      <c r="N15" s="22">
        <v>3204517530.406249</v>
      </c>
      <c r="O15" s="22">
        <v>3083534903.6281142</v>
      </c>
      <c r="S15" s="62">
        <f>SUM(G15:R15)</f>
        <v>25700740862.274178</v>
      </c>
    </row>
    <row r="16" spans="1:20" ht="15" customHeight="1" x14ac:dyDescent="0.25">
      <c r="A16" s="23" t="s">
        <v>43</v>
      </c>
      <c r="B16" s="23" t="s">
        <v>44</v>
      </c>
      <c r="C16" s="23"/>
      <c r="D16" s="20" t="s">
        <v>45</v>
      </c>
      <c r="E16" s="22">
        <v>278187823.31999999</v>
      </c>
      <c r="F16" s="22"/>
      <c r="G16" s="22">
        <v>2951729.1300000004</v>
      </c>
      <c r="H16" s="22">
        <v>4054854.8000000003</v>
      </c>
      <c r="I16" s="22">
        <v>2186137.2599999998</v>
      </c>
      <c r="J16" s="22">
        <v>2690829.33</v>
      </c>
      <c r="K16" s="22">
        <v>2449521.1799999997</v>
      </c>
      <c r="L16" s="22">
        <v>2930350.1000000006</v>
      </c>
      <c r="M16" s="22">
        <v>4084737.1400000006</v>
      </c>
      <c r="N16" s="22">
        <v>17076083.48</v>
      </c>
      <c r="O16" s="22">
        <v>354179.79</v>
      </c>
      <c r="S16" s="62">
        <f t="shared" ref="S16:S23" si="3">SUM(G16:R16)</f>
        <v>38778422.210000001</v>
      </c>
    </row>
    <row r="17" spans="1:19" ht="15" customHeight="1" x14ac:dyDescent="0.25">
      <c r="A17" s="23" t="s">
        <v>46</v>
      </c>
      <c r="B17" s="23" t="s">
        <v>47</v>
      </c>
      <c r="C17" s="23"/>
      <c r="D17" s="20" t="s">
        <v>48</v>
      </c>
      <c r="E17" s="22">
        <v>49997185.755999997</v>
      </c>
      <c r="F17" s="22"/>
      <c r="G17" s="22">
        <v>1560347.14</v>
      </c>
      <c r="H17" s="22">
        <v>1810726.92</v>
      </c>
      <c r="I17" s="22">
        <v>978207.87</v>
      </c>
      <c r="J17" s="22">
        <v>176215.75</v>
      </c>
      <c r="K17" s="22">
        <v>29086.799999999999</v>
      </c>
      <c r="L17" s="22">
        <v>149524.89000000001</v>
      </c>
      <c r="M17" s="22">
        <v>2247058.29</v>
      </c>
      <c r="N17" s="22">
        <v>1549657.18</v>
      </c>
      <c r="O17" s="22">
        <v>308904.67999999993</v>
      </c>
      <c r="S17" s="62">
        <f t="shared" si="3"/>
        <v>8809729.5199999996</v>
      </c>
    </row>
    <row r="18" spans="1:19" ht="15" customHeight="1" x14ac:dyDescent="0.25">
      <c r="A18" s="23" t="s">
        <v>49</v>
      </c>
      <c r="B18" s="23" t="s">
        <v>50</v>
      </c>
      <c r="C18" s="23"/>
      <c r="D18" s="20" t="s">
        <v>51</v>
      </c>
      <c r="E18" s="22">
        <v>35128216</v>
      </c>
      <c r="F18" s="22"/>
      <c r="G18" s="22">
        <v>459810.14999999997</v>
      </c>
      <c r="H18" s="22">
        <v>381201.03</v>
      </c>
      <c r="I18" s="22">
        <v>293862.98</v>
      </c>
      <c r="J18" s="22">
        <v>169979.08000000002</v>
      </c>
      <c r="K18" s="22">
        <v>916500</v>
      </c>
      <c r="L18" s="22">
        <v>536949.52</v>
      </c>
      <c r="M18" s="22">
        <v>853369.52</v>
      </c>
      <c r="N18" s="22">
        <v>140969.52000000002</v>
      </c>
      <c r="O18" s="22">
        <v>14054.76</v>
      </c>
      <c r="S18" s="62">
        <f t="shared" si="3"/>
        <v>3766696.56</v>
      </c>
    </row>
    <row r="19" spans="1:19" ht="15" customHeight="1" x14ac:dyDescent="0.25">
      <c r="A19" s="23" t="s">
        <v>52</v>
      </c>
      <c r="B19" s="23" t="s">
        <v>53</v>
      </c>
      <c r="C19" s="23"/>
      <c r="D19" s="20" t="s">
        <v>54</v>
      </c>
      <c r="E19" s="22">
        <v>632343173.19743216</v>
      </c>
      <c r="F19" s="22"/>
      <c r="G19" s="22">
        <v>17949438.420000009</v>
      </c>
      <c r="H19" s="22">
        <v>35115501.969999999</v>
      </c>
      <c r="I19" s="22">
        <v>35553091.920000002</v>
      </c>
      <c r="J19" s="22">
        <v>31435479.17999997</v>
      </c>
      <c r="K19" s="22">
        <v>27407096.829999998</v>
      </c>
      <c r="L19" s="22">
        <v>114635196.16999999</v>
      </c>
      <c r="M19" s="22">
        <v>51409591.030000009</v>
      </c>
      <c r="N19" s="22">
        <v>40389363.759999998</v>
      </c>
      <c r="O19" s="22">
        <v>20570293.449999996</v>
      </c>
      <c r="S19" s="62">
        <f t="shared" si="3"/>
        <v>374465052.72999996</v>
      </c>
    </row>
    <row r="20" spans="1:19" ht="15" customHeight="1" x14ac:dyDescent="0.25">
      <c r="A20" s="23" t="s">
        <v>55</v>
      </c>
      <c r="B20" s="23" t="s">
        <v>56</v>
      </c>
      <c r="C20" s="23"/>
      <c r="D20" s="20" t="s">
        <v>57</v>
      </c>
      <c r="E20" s="22">
        <v>17681640</v>
      </c>
      <c r="F20" s="22"/>
      <c r="G20" s="24">
        <v>744004.1100000001</v>
      </c>
      <c r="H20" s="24">
        <v>429934.11</v>
      </c>
      <c r="I20" s="24">
        <v>388103.47</v>
      </c>
      <c r="J20" s="24">
        <v>388103.46</v>
      </c>
      <c r="K20" s="24">
        <v>388103.47000000003</v>
      </c>
      <c r="L20" s="24">
        <v>371003.46</v>
      </c>
      <c r="M20" s="24">
        <v>371003.46</v>
      </c>
      <c r="N20" s="24">
        <v>371003.46</v>
      </c>
      <c r="O20" s="24">
        <v>0</v>
      </c>
      <c r="S20" s="62">
        <f t="shared" si="3"/>
        <v>3451259</v>
      </c>
    </row>
    <row r="21" spans="1:19" ht="15" customHeight="1" x14ac:dyDescent="0.25">
      <c r="A21" s="23" t="s">
        <v>58</v>
      </c>
      <c r="B21" s="23" t="s">
        <v>59</v>
      </c>
      <c r="C21" s="23"/>
      <c r="D21" s="20" t="s">
        <v>60</v>
      </c>
      <c r="E21" s="22">
        <v>6257871211.7288809</v>
      </c>
      <c r="F21" s="22"/>
      <c r="G21" s="22">
        <v>69780188.019999966</v>
      </c>
      <c r="H21" s="22">
        <v>192771350.71000004</v>
      </c>
      <c r="I21" s="22">
        <v>237534533.97</v>
      </c>
      <c r="J21" s="22">
        <v>294156567.72000009</v>
      </c>
      <c r="K21" s="22">
        <v>99898285.980000019</v>
      </c>
      <c r="L21" s="22">
        <v>292037891.74000013</v>
      </c>
      <c r="M21" s="22">
        <v>399089190.77000004</v>
      </c>
      <c r="N21" s="22">
        <v>164566480.42000008</v>
      </c>
      <c r="O21" s="22">
        <v>105824427</v>
      </c>
      <c r="S21" s="62">
        <f t="shared" si="3"/>
        <v>1855658916.3300004</v>
      </c>
    </row>
    <row r="22" spans="1:19" ht="15" customHeight="1" x14ac:dyDescent="0.25">
      <c r="A22" s="23" t="s">
        <v>61</v>
      </c>
      <c r="B22" s="23" t="s">
        <v>62</v>
      </c>
      <c r="C22" s="23"/>
      <c r="D22" s="20" t="s">
        <v>63</v>
      </c>
      <c r="E22" s="22">
        <v>2000324331.6567829</v>
      </c>
      <c r="F22" s="22"/>
      <c r="G22" s="22">
        <v>88461381.120000094</v>
      </c>
      <c r="H22" s="22">
        <v>104177572.55000009</v>
      </c>
      <c r="I22" s="22">
        <v>119560348.87000011</v>
      </c>
      <c r="J22" s="22">
        <v>84308361.439999968</v>
      </c>
      <c r="K22" s="22">
        <v>92231205.009999827</v>
      </c>
      <c r="L22" s="22">
        <v>98738625.380000025</v>
      </c>
      <c r="M22" s="22">
        <v>134882275.68000007</v>
      </c>
      <c r="N22" s="22">
        <v>113699804.87000005</v>
      </c>
      <c r="O22" s="22">
        <v>117945885.80000012</v>
      </c>
      <c r="S22" s="62">
        <f t="shared" si="3"/>
        <v>954005460.72000027</v>
      </c>
    </row>
    <row r="23" spans="1:19" ht="15" customHeight="1" x14ac:dyDescent="0.25">
      <c r="A23" s="28"/>
      <c r="B23" s="28"/>
      <c r="C23" s="29"/>
      <c r="D23" s="30" t="s">
        <v>64</v>
      </c>
      <c r="E23" s="31"/>
      <c r="F23" s="31"/>
      <c r="S23" s="62">
        <f t="shared" si="3"/>
        <v>0</v>
      </c>
    </row>
    <row r="24" spans="1:19" ht="15" customHeight="1" x14ac:dyDescent="0.25">
      <c r="A24" s="15">
        <v>2.2999999999999998</v>
      </c>
      <c r="B24" s="15" t="s">
        <v>65</v>
      </c>
      <c r="D24" s="16" t="s">
        <v>66</v>
      </c>
      <c r="E24" s="26">
        <f>SUM(E25:E33)</f>
        <v>328638834.70460451</v>
      </c>
      <c r="F24" s="26"/>
      <c r="G24" s="26">
        <f t="shared" ref="G24:R24" si="4">SUM(G25:G33)</f>
        <v>29283168.590000004</v>
      </c>
      <c r="H24" s="26">
        <f t="shared" si="4"/>
        <v>42418398.209999993</v>
      </c>
      <c r="I24" s="26">
        <f t="shared" si="4"/>
        <v>38287760.280000001</v>
      </c>
      <c r="J24" s="26">
        <f t="shared" si="4"/>
        <v>27390449.490000002</v>
      </c>
      <c r="K24" s="26">
        <f t="shared" si="4"/>
        <v>28698220.380000003</v>
      </c>
      <c r="L24" s="26">
        <f t="shared" si="4"/>
        <v>24720661.280000001</v>
      </c>
      <c r="M24" s="26">
        <f t="shared" si="4"/>
        <v>13967312.229999997</v>
      </c>
      <c r="N24" s="26">
        <f t="shared" si="4"/>
        <v>8793807.0799999945</v>
      </c>
      <c r="O24" s="26">
        <f t="shared" si="4"/>
        <v>37315340.969999999</v>
      </c>
      <c r="P24" s="26">
        <f t="shared" si="4"/>
        <v>0</v>
      </c>
      <c r="Q24" s="26">
        <f t="shared" si="4"/>
        <v>0</v>
      </c>
      <c r="R24" s="26">
        <f t="shared" si="4"/>
        <v>0</v>
      </c>
      <c r="S24" s="27">
        <f>SUM(G24:R24)</f>
        <v>250875118.50999996</v>
      </c>
    </row>
    <row r="25" spans="1:19" ht="15" customHeight="1" x14ac:dyDescent="0.25">
      <c r="A25" s="23" t="s">
        <v>67</v>
      </c>
      <c r="B25" s="22" t="s">
        <v>68</v>
      </c>
      <c r="C25" s="22"/>
      <c r="D25" s="20" t="s">
        <v>69</v>
      </c>
      <c r="E25" s="22">
        <v>0</v>
      </c>
      <c r="F25" s="22"/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S25" s="62">
        <f>SUM(G25:R25)</f>
        <v>0</v>
      </c>
    </row>
    <row r="26" spans="1:19" ht="15" customHeight="1" x14ac:dyDescent="0.25">
      <c r="A26" s="23" t="s">
        <v>70</v>
      </c>
      <c r="B26" s="22" t="s">
        <v>71</v>
      </c>
      <c r="C26" s="22"/>
      <c r="D26" s="20" t="s">
        <v>72</v>
      </c>
      <c r="E26" s="22">
        <v>20423080.164547812</v>
      </c>
      <c r="F26" s="22"/>
      <c r="G26" s="22">
        <v>4486793.47</v>
      </c>
      <c r="H26" s="22">
        <v>2640400.9700000002</v>
      </c>
      <c r="I26" s="22">
        <v>0</v>
      </c>
      <c r="J26" s="22">
        <v>0</v>
      </c>
      <c r="K26" s="22">
        <v>828360</v>
      </c>
      <c r="L26" s="22">
        <v>3852473.44</v>
      </c>
      <c r="M26" s="22">
        <v>505331.79</v>
      </c>
      <c r="N26" s="22">
        <v>400220.31</v>
      </c>
      <c r="O26" s="22">
        <v>2063407</v>
      </c>
      <c r="S26" s="62">
        <f t="shared" ref="S26:S33" si="5">SUM(G26:R26)</f>
        <v>14776986.979999999</v>
      </c>
    </row>
    <row r="27" spans="1:19" ht="15" customHeight="1" x14ac:dyDescent="0.25">
      <c r="A27" s="23" t="s">
        <v>73</v>
      </c>
      <c r="B27" s="22" t="s">
        <v>74</v>
      </c>
      <c r="C27" s="22"/>
      <c r="D27" s="20" t="s">
        <v>75</v>
      </c>
      <c r="E27" s="22">
        <v>52569825.599999994</v>
      </c>
      <c r="F27" s="22"/>
      <c r="G27" s="22">
        <v>345604.03</v>
      </c>
      <c r="H27" s="22">
        <v>0</v>
      </c>
      <c r="I27" s="22">
        <v>0</v>
      </c>
      <c r="J27" s="22">
        <v>0</v>
      </c>
      <c r="K27" s="22">
        <v>48551.7</v>
      </c>
      <c r="L27" s="22">
        <v>0</v>
      </c>
      <c r="M27" s="22">
        <v>0</v>
      </c>
      <c r="N27" s="22">
        <v>0</v>
      </c>
      <c r="O27" s="22">
        <v>106600.48</v>
      </c>
      <c r="S27" s="62">
        <f t="shared" si="5"/>
        <v>500756.21</v>
      </c>
    </row>
    <row r="28" spans="1:19" ht="15" customHeight="1" x14ac:dyDescent="0.25">
      <c r="A28" s="23" t="s">
        <v>76</v>
      </c>
      <c r="B28" s="22" t="s">
        <v>77</v>
      </c>
      <c r="C28" s="22"/>
      <c r="D28" s="20" t="s">
        <v>78</v>
      </c>
      <c r="E28" s="22">
        <v>608068.04</v>
      </c>
      <c r="F28" s="22"/>
      <c r="G28" s="24">
        <v>5543.78</v>
      </c>
      <c r="H28" s="24">
        <v>1277.06</v>
      </c>
      <c r="I28" s="24">
        <v>12912.869999999997</v>
      </c>
      <c r="J28" s="24">
        <v>0</v>
      </c>
      <c r="K28" s="24">
        <v>1168169.1200000001</v>
      </c>
      <c r="L28" s="24">
        <v>0</v>
      </c>
      <c r="M28" s="24">
        <v>2662662.7400000002</v>
      </c>
      <c r="N28" s="24">
        <v>19096.57</v>
      </c>
      <c r="O28" s="24">
        <v>2097.6</v>
      </c>
      <c r="S28" s="62">
        <f t="shared" si="5"/>
        <v>3871759.74</v>
      </c>
    </row>
    <row r="29" spans="1:19" ht="15" customHeight="1" x14ac:dyDescent="0.25">
      <c r="A29" s="23" t="s">
        <v>79</v>
      </c>
      <c r="B29" s="22" t="s">
        <v>80</v>
      </c>
      <c r="C29" s="22"/>
      <c r="D29" s="20" t="s">
        <v>81</v>
      </c>
      <c r="E29" s="22">
        <v>0</v>
      </c>
      <c r="F29" s="22"/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S29" s="62">
        <f t="shared" si="5"/>
        <v>0</v>
      </c>
    </row>
    <row r="30" spans="1:19" ht="15" customHeight="1" x14ac:dyDescent="0.25">
      <c r="A30" s="23" t="s">
        <v>82</v>
      </c>
      <c r="B30" s="22" t="s">
        <v>83</v>
      </c>
      <c r="C30" s="22"/>
      <c r="D30" s="20" t="s">
        <v>84</v>
      </c>
      <c r="E30" s="22">
        <v>0</v>
      </c>
      <c r="F30" s="22"/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S30" s="62">
        <f t="shared" si="5"/>
        <v>0</v>
      </c>
    </row>
    <row r="31" spans="1:19" ht="15" customHeight="1" x14ac:dyDescent="0.25">
      <c r="A31" s="23" t="s">
        <v>85</v>
      </c>
      <c r="B31" s="22" t="s">
        <v>86</v>
      </c>
      <c r="C31" s="22"/>
      <c r="D31" s="20" t="s">
        <v>87</v>
      </c>
      <c r="E31" s="22">
        <v>89183752.169999972</v>
      </c>
      <c r="F31" s="22"/>
      <c r="G31" s="22">
        <v>9009813.7500000019</v>
      </c>
      <c r="H31" s="22">
        <v>6403025.6299999971</v>
      </c>
      <c r="I31" s="22">
        <v>3102058.7199999993</v>
      </c>
      <c r="J31" s="22">
        <v>1050641.8799999999</v>
      </c>
      <c r="K31" s="22">
        <v>1004943.4499999998</v>
      </c>
      <c r="L31" s="22">
        <v>1946664.7100000009</v>
      </c>
      <c r="M31" s="22">
        <v>5997658.6599999964</v>
      </c>
      <c r="N31" s="22">
        <v>4677895.0699999956</v>
      </c>
      <c r="O31" s="22">
        <v>1699503.6499999997</v>
      </c>
      <c r="S31" s="62">
        <f t="shared" si="5"/>
        <v>34892205.519999988</v>
      </c>
    </row>
    <row r="32" spans="1:19" ht="15" customHeight="1" x14ac:dyDescent="0.25">
      <c r="A32" s="23" t="s">
        <v>88</v>
      </c>
      <c r="B32" s="22" t="s">
        <v>89</v>
      </c>
      <c r="C32" s="22"/>
      <c r="D32" s="20" t="s">
        <v>90</v>
      </c>
      <c r="E32" s="22">
        <v>0</v>
      </c>
      <c r="F32" s="22"/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S32" s="62">
        <f t="shared" si="5"/>
        <v>0</v>
      </c>
    </row>
    <row r="33" spans="1:20" ht="15" customHeight="1" x14ac:dyDescent="0.25">
      <c r="A33" s="23" t="s">
        <v>91</v>
      </c>
      <c r="B33" s="22" t="s">
        <v>92</v>
      </c>
      <c r="C33" s="22"/>
      <c r="D33" s="20" t="s">
        <v>93</v>
      </c>
      <c r="E33" s="22">
        <v>165854108.73005667</v>
      </c>
      <c r="F33" s="22"/>
      <c r="G33" s="22">
        <v>15435413.560000001</v>
      </c>
      <c r="H33" s="22">
        <v>33373694.549999993</v>
      </c>
      <c r="I33" s="22">
        <v>35172788.690000005</v>
      </c>
      <c r="J33" s="22">
        <v>26339807.610000003</v>
      </c>
      <c r="K33" s="22">
        <v>25648196.110000003</v>
      </c>
      <c r="L33" s="22">
        <v>18921523.129999999</v>
      </c>
      <c r="M33" s="22">
        <v>4801659.04</v>
      </c>
      <c r="N33" s="22">
        <v>3696595.13</v>
      </c>
      <c r="O33" s="22">
        <v>33443732.239999998</v>
      </c>
      <c r="S33" s="62">
        <f t="shared" si="5"/>
        <v>196833410.06</v>
      </c>
    </row>
    <row r="34" spans="1:20" ht="15" customHeight="1" x14ac:dyDescent="0.25">
      <c r="A34" s="15">
        <v>2.4</v>
      </c>
      <c r="B34" s="15" t="s">
        <v>94</v>
      </c>
      <c r="D34" s="16" t="s">
        <v>95</v>
      </c>
      <c r="E34" s="26">
        <f>SUM(E35:E43)</f>
        <v>283728921.43264103</v>
      </c>
      <c r="F34" s="26"/>
      <c r="G34" s="26">
        <f t="shared" ref="G34:R34" si="6">SUM(G35:G43)</f>
        <v>20877200.129999999</v>
      </c>
      <c r="H34" s="26">
        <f t="shared" si="6"/>
        <v>20914570.230000004</v>
      </c>
      <c r="I34" s="26">
        <f t="shared" si="6"/>
        <v>6951225</v>
      </c>
      <c r="J34" s="26">
        <f t="shared" si="6"/>
        <v>24640396.490000002</v>
      </c>
      <c r="K34" s="26">
        <f t="shared" si="6"/>
        <v>17480970.590000004</v>
      </c>
      <c r="L34" s="26">
        <f t="shared" si="6"/>
        <v>16464587</v>
      </c>
      <c r="M34" s="26">
        <f t="shared" si="6"/>
        <v>21593478.300000001</v>
      </c>
      <c r="N34" s="26">
        <f>SUM(N35:N43)</f>
        <v>19960962.949999999</v>
      </c>
      <c r="O34" s="26">
        <f t="shared" si="6"/>
        <v>52988943.870000005</v>
      </c>
      <c r="P34" s="26">
        <f t="shared" si="6"/>
        <v>0</v>
      </c>
      <c r="Q34" s="26">
        <f t="shared" si="6"/>
        <v>0</v>
      </c>
      <c r="R34" s="26">
        <f t="shared" si="6"/>
        <v>0</v>
      </c>
      <c r="S34" s="27">
        <f>SUM(G34:R34)</f>
        <v>201872334.56</v>
      </c>
    </row>
    <row r="35" spans="1:20" ht="15" customHeight="1" x14ac:dyDescent="0.25">
      <c r="A35" s="23" t="s">
        <v>96</v>
      </c>
      <c r="B35" s="22" t="s">
        <v>97</v>
      </c>
      <c r="C35" s="22"/>
      <c r="D35" s="20" t="s">
        <v>98</v>
      </c>
      <c r="E35" s="22">
        <v>3629328</v>
      </c>
      <c r="F35" s="22"/>
      <c r="G35" s="22">
        <v>95329.64</v>
      </c>
      <c r="H35" s="22">
        <v>127050</v>
      </c>
      <c r="I35" s="22">
        <v>77986</v>
      </c>
      <c r="J35" s="22">
        <v>0</v>
      </c>
      <c r="K35" s="22">
        <v>12390</v>
      </c>
      <c r="L35" s="22">
        <v>0</v>
      </c>
      <c r="M35" s="22">
        <v>0</v>
      </c>
      <c r="N35" s="22">
        <v>1770</v>
      </c>
      <c r="O35" s="22">
        <v>0</v>
      </c>
      <c r="S35" s="62">
        <f>SUM(G35:R35)</f>
        <v>314525.64</v>
      </c>
    </row>
    <row r="36" spans="1:20" ht="15" customHeight="1" x14ac:dyDescent="0.25">
      <c r="A36" s="23" t="s">
        <v>99</v>
      </c>
      <c r="B36" s="22" t="s">
        <v>100</v>
      </c>
      <c r="C36" s="22"/>
      <c r="D36" s="20" t="s">
        <v>101</v>
      </c>
      <c r="E36" s="22">
        <v>0</v>
      </c>
      <c r="F36" s="22"/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S36" s="62">
        <f t="shared" ref="S36:S50" si="7">SUM(G36:R36)</f>
        <v>0</v>
      </c>
    </row>
    <row r="37" spans="1:20" ht="15" customHeight="1" x14ac:dyDescent="0.25">
      <c r="A37" s="23" t="s">
        <v>102</v>
      </c>
      <c r="B37" s="22" t="s">
        <v>103</v>
      </c>
      <c r="C37" s="22"/>
      <c r="D37" s="20" t="s">
        <v>104</v>
      </c>
      <c r="E37" s="22">
        <v>0</v>
      </c>
      <c r="F37" s="22"/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S37" s="62">
        <f t="shared" si="7"/>
        <v>0</v>
      </c>
    </row>
    <row r="38" spans="1:20" ht="15" customHeight="1" x14ac:dyDescent="0.25">
      <c r="A38" s="23" t="s">
        <v>105</v>
      </c>
      <c r="B38" s="22" t="s">
        <v>106</v>
      </c>
      <c r="C38" s="22"/>
      <c r="D38" s="20" t="s">
        <v>107</v>
      </c>
      <c r="E38" s="22">
        <v>0</v>
      </c>
      <c r="F38" s="22"/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S38" s="62">
        <f t="shared" si="7"/>
        <v>0</v>
      </c>
    </row>
    <row r="39" spans="1:20" ht="15" customHeight="1" x14ac:dyDescent="0.25">
      <c r="A39" s="23" t="s">
        <v>108</v>
      </c>
      <c r="B39" s="22" t="s">
        <v>109</v>
      </c>
      <c r="C39" s="22"/>
      <c r="D39" s="20" t="s">
        <v>110</v>
      </c>
      <c r="E39" s="22">
        <v>0</v>
      </c>
      <c r="F39" s="22"/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S39" s="62">
        <f t="shared" si="7"/>
        <v>0</v>
      </c>
    </row>
    <row r="40" spans="1:20" ht="15" customHeight="1" x14ac:dyDescent="0.25">
      <c r="A40" s="23" t="s">
        <v>111</v>
      </c>
      <c r="B40" s="22" t="s">
        <v>112</v>
      </c>
      <c r="C40" s="22"/>
      <c r="D40" s="63" t="s">
        <v>113</v>
      </c>
      <c r="E40" s="22">
        <v>280099593.43264103</v>
      </c>
      <c r="F40" s="22"/>
      <c r="G40" s="24">
        <v>20781870.489999998</v>
      </c>
      <c r="H40" s="24">
        <v>20787520.230000004</v>
      </c>
      <c r="I40" s="24">
        <v>6873239</v>
      </c>
      <c r="J40" s="24">
        <v>24640396.490000002</v>
      </c>
      <c r="K40" s="24">
        <v>17468580.590000004</v>
      </c>
      <c r="L40" s="24">
        <v>16464587</v>
      </c>
      <c r="M40" s="24">
        <v>21593478.300000001</v>
      </c>
      <c r="N40" s="24">
        <v>19959192.949999999</v>
      </c>
      <c r="O40" s="24">
        <v>52988943.870000005</v>
      </c>
      <c r="P40" s="24"/>
      <c r="Q40" s="24"/>
      <c r="R40" s="24"/>
      <c r="S40" s="62">
        <f t="shared" si="7"/>
        <v>201557808.92000002</v>
      </c>
    </row>
    <row r="41" spans="1:20" ht="15" customHeight="1" x14ac:dyDescent="0.25">
      <c r="A41" s="23" t="s">
        <v>114</v>
      </c>
      <c r="B41" s="22" t="s">
        <v>115</v>
      </c>
      <c r="C41" s="22"/>
      <c r="D41" s="20" t="s">
        <v>116</v>
      </c>
      <c r="E41" s="22">
        <v>0</v>
      </c>
      <c r="F41" s="22"/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S41" s="62">
        <f t="shared" si="7"/>
        <v>0</v>
      </c>
    </row>
    <row r="42" spans="1:20" ht="15" customHeight="1" x14ac:dyDescent="0.25">
      <c r="A42" s="23" t="s">
        <v>117</v>
      </c>
      <c r="B42" s="22" t="s">
        <v>118</v>
      </c>
      <c r="C42" s="22"/>
      <c r="D42" s="20" t="s">
        <v>119</v>
      </c>
      <c r="E42" s="22">
        <v>0</v>
      </c>
      <c r="F42" s="22"/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S42" s="62">
        <f t="shared" si="7"/>
        <v>0</v>
      </c>
    </row>
    <row r="43" spans="1:20" ht="15" customHeight="1" x14ac:dyDescent="0.25">
      <c r="A43" s="32">
        <v>2.5</v>
      </c>
      <c r="B43" s="33" t="s">
        <v>120</v>
      </c>
      <c r="C43" s="33"/>
      <c r="D43" s="16" t="s">
        <v>121</v>
      </c>
      <c r="E43" s="26">
        <f>SUM(E44:E50)</f>
        <v>0</v>
      </c>
      <c r="F43" s="26"/>
      <c r="G43" s="26">
        <f t="shared" ref="G43:R43" si="8">SUM(G44:G50)</f>
        <v>0</v>
      </c>
      <c r="H43" s="26">
        <f t="shared" si="8"/>
        <v>0</v>
      </c>
      <c r="I43" s="26">
        <f t="shared" si="8"/>
        <v>0</v>
      </c>
      <c r="J43" s="26">
        <f t="shared" si="8"/>
        <v>0</v>
      </c>
      <c r="K43" s="26">
        <f t="shared" si="8"/>
        <v>0</v>
      </c>
      <c r="L43" s="26">
        <f t="shared" si="8"/>
        <v>0</v>
      </c>
      <c r="M43" s="26">
        <f t="shared" si="8"/>
        <v>0</v>
      </c>
      <c r="N43" s="26">
        <f t="shared" si="8"/>
        <v>0</v>
      </c>
      <c r="O43" s="26">
        <f t="shared" si="8"/>
        <v>0</v>
      </c>
      <c r="P43" s="26">
        <f t="shared" si="8"/>
        <v>0</v>
      </c>
      <c r="Q43" s="26">
        <f t="shared" si="8"/>
        <v>0</v>
      </c>
      <c r="R43" s="26">
        <f t="shared" si="8"/>
        <v>0</v>
      </c>
      <c r="S43" s="62">
        <f t="shared" si="7"/>
        <v>0</v>
      </c>
      <c r="T43" s="26"/>
    </row>
    <row r="44" spans="1:20" ht="15" customHeight="1" x14ac:dyDescent="0.25">
      <c r="A44" s="23" t="s">
        <v>122</v>
      </c>
      <c r="B44" s="22" t="s">
        <v>123</v>
      </c>
      <c r="C44" s="22"/>
      <c r="D44" s="20" t="s">
        <v>124</v>
      </c>
      <c r="E44" s="22">
        <v>0</v>
      </c>
      <c r="F44" s="22"/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S44" s="62">
        <f t="shared" si="7"/>
        <v>0</v>
      </c>
    </row>
    <row r="45" spans="1:20" ht="15" customHeight="1" x14ac:dyDescent="0.25">
      <c r="A45" s="23" t="s">
        <v>125</v>
      </c>
      <c r="B45" s="22" t="s">
        <v>126</v>
      </c>
      <c r="C45" s="22"/>
      <c r="D45" s="20" t="s">
        <v>127</v>
      </c>
      <c r="E45" s="22">
        <v>0</v>
      </c>
      <c r="F45" s="22"/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S45" s="62">
        <f t="shared" si="7"/>
        <v>0</v>
      </c>
    </row>
    <row r="46" spans="1:20" ht="15" customHeight="1" x14ac:dyDescent="0.25">
      <c r="A46" s="23" t="s">
        <v>128</v>
      </c>
      <c r="B46" s="22" t="s">
        <v>129</v>
      </c>
      <c r="C46" s="22"/>
      <c r="D46" s="20" t="s">
        <v>130</v>
      </c>
      <c r="E46" s="22">
        <v>0</v>
      </c>
      <c r="F46" s="22"/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S46" s="62">
        <f t="shared" si="7"/>
        <v>0</v>
      </c>
    </row>
    <row r="47" spans="1:20" ht="15" customHeight="1" x14ac:dyDescent="0.25">
      <c r="A47" s="23" t="s">
        <v>131</v>
      </c>
      <c r="B47" s="22" t="s">
        <v>132</v>
      </c>
      <c r="C47" s="22"/>
      <c r="D47" s="20" t="s">
        <v>133</v>
      </c>
      <c r="E47" s="22">
        <v>0</v>
      </c>
      <c r="F47" s="22"/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S47" s="62">
        <f t="shared" si="7"/>
        <v>0</v>
      </c>
    </row>
    <row r="48" spans="1:20" ht="15" customHeight="1" x14ac:dyDescent="0.25">
      <c r="A48" s="23" t="s">
        <v>134</v>
      </c>
      <c r="B48" s="22" t="s">
        <v>135</v>
      </c>
      <c r="C48" s="22"/>
      <c r="D48" s="20" t="s">
        <v>136</v>
      </c>
      <c r="E48" s="22">
        <v>0</v>
      </c>
      <c r="F48" s="22"/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S48" s="62">
        <f t="shared" si="7"/>
        <v>0</v>
      </c>
    </row>
    <row r="49" spans="1:19" ht="15" customHeight="1" x14ac:dyDescent="0.25">
      <c r="A49" s="23" t="s">
        <v>137</v>
      </c>
      <c r="B49" s="22" t="s">
        <v>138</v>
      </c>
      <c r="C49" s="22"/>
      <c r="D49" s="20" t="s">
        <v>139</v>
      </c>
      <c r="E49" s="22">
        <v>0</v>
      </c>
      <c r="F49" s="22"/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S49" s="62">
        <f t="shared" si="7"/>
        <v>0</v>
      </c>
    </row>
    <row r="50" spans="1:19" ht="15" customHeight="1" x14ac:dyDescent="0.25">
      <c r="A50" s="23" t="s">
        <v>140</v>
      </c>
      <c r="B50" s="22" t="s">
        <v>141</v>
      </c>
      <c r="C50" s="22"/>
      <c r="D50" s="20" t="s">
        <v>142</v>
      </c>
      <c r="E50" s="22">
        <v>0</v>
      </c>
      <c r="F50" s="22"/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S50" s="62">
        <f t="shared" si="7"/>
        <v>0</v>
      </c>
    </row>
    <row r="51" spans="1:19" ht="15" customHeight="1" x14ac:dyDescent="0.25">
      <c r="A51" s="15">
        <v>2.6</v>
      </c>
      <c r="B51" s="34" t="s">
        <v>143</v>
      </c>
      <c r="C51" s="34"/>
      <c r="D51" s="16" t="s">
        <v>144</v>
      </c>
      <c r="E51" s="26">
        <f>SUM(E52:E60)</f>
        <v>1055456601.7240093</v>
      </c>
      <c r="F51" s="26"/>
      <c r="G51" s="26">
        <f t="shared" ref="G51:R51" si="9">SUM(G52:G60)</f>
        <v>480391468.75000012</v>
      </c>
      <c r="H51" s="26">
        <f t="shared" si="9"/>
        <v>47937991.920000017</v>
      </c>
      <c r="I51" s="26">
        <f t="shared" si="9"/>
        <v>11220658.440000003</v>
      </c>
      <c r="J51" s="26">
        <f t="shared" si="9"/>
        <v>50019840.730000928</v>
      </c>
      <c r="K51" s="26">
        <f t="shared" si="9"/>
        <v>108332632.81999999</v>
      </c>
      <c r="L51" s="26">
        <f t="shared" si="9"/>
        <v>2544436.8499999959</v>
      </c>
      <c r="M51" s="26">
        <f t="shared" si="9"/>
        <v>419294543.32999998</v>
      </c>
      <c r="N51" s="26">
        <f t="shared" si="9"/>
        <v>16727919.580000004</v>
      </c>
      <c r="O51" s="26">
        <f t="shared" si="9"/>
        <v>9954633.0099999998</v>
      </c>
      <c r="P51" s="26">
        <f t="shared" si="9"/>
        <v>0</v>
      </c>
      <c r="Q51" s="26">
        <f t="shared" si="9"/>
        <v>0</v>
      </c>
      <c r="R51" s="26">
        <f t="shared" si="9"/>
        <v>0</v>
      </c>
      <c r="S51" s="27">
        <f>SUM(G51:R51)</f>
        <v>1146424125.430001</v>
      </c>
    </row>
    <row r="52" spans="1:19" ht="15" customHeight="1" x14ac:dyDescent="0.25">
      <c r="A52" s="23" t="s">
        <v>145</v>
      </c>
      <c r="B52" s="22" t="s">
        <v>146</v>
      </c>
      <c r="C52" s="22"/>
      <c r="D52" s="20" t="s">
        <v>147</v>
      </c>
      <c r="E52" s="22">
        <v>74827588.908816129</v>
      </c>
      <c r="F52" s="22"/>
      <c r="G52" s="22">
        <v>3827195.9200000004</v>
      </c>
      <c r="H52" s="22">
        <v>7916025.230000006</v>
      </c>
      <c r="I52" s="22">
        <v>1318095.9100000015</v>
      </c>
      <c r="J52" s="22">
        <v>46558970.370000929</v>
      </c>
      <c r="K52" s="22">
        <v>4642291.4899999881</v>
      </c>
      <c r="L52" s="22">
        <v>27449394.50000003</v>
      </c>
      <c r="M52" s="22">
        <v>4036856.22</v>
      </c>
      <c r="N52" s="22">
        <v>400454.63</v>
      </c>
      <c r="O52" s="22">
        <v>919296.55999999936</v>
      </c>
      <c r="S52" s="62">
        <f>SUM(G52:R52)</f>
        <v>97068580.830000952</v>
      </c>
    </row>
    <row r="53" spans="1:19" ht="15" customHeight="1" x14ac:dyDescent="0.25">
      <c r="A53" s="23" t="s">
        <v>148</v>
      </c>
      <c r="B53" s="22" t="s">
        <v>149</v>
      </c>
      <c r="C53" s="22"/>
      <c r="D53" s="20" t="s">
        <v>150</v>
      </c>
      <c r="E53" s="22">
        <v>0</v>
      </c>
      <c r="F53" s="22"/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S53" s="62">
        <f t="shared" ref="S53:S60" si="10">SUM(G53:R53)</f>
        <v>0</v>
      </c>
    </row>
    <row r="54" spans="1:19" ht="15" customHeight="1" x14ac:dyDescent="0.25">
      <c r="A54" s="23" t="s">
        <v>151</v>
      </c>
      <c r="B54" s="22" t="s">
        <v>152</v>
      </c>
      <c r="C54" s="22"/>
      <c r="D54" s="20" t="s">
        <v>153</v>
      </c>
      <c r="E54" s="22">
        <v>0</v>
      </c>
      <c r="F54" s="22"/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S54" s="62">
        <f t="shared" si="10"/>
        <v>0</v>
      </c>
    </row>
    <row r="55" spans="1:19" ht="15" customHeight="1" x14ac:dyDescent="0.25">
      <c r="A55" s="23" t="s">
        <v>154</v>
      </c>
      <c r="B55" s="22" t="s">
        <v>155</v>
      </c>
      <c r="C55" s="22"/>
      <c r="D55" s="20" t="s">
        <v>156</v>
      </c>
      <c r="E55" s="22">
        <v>2649409.4862213028</v>
      </c>
      <c r="F55" s="22"/>
      <c r="G55" s="24">
        <v>0</v>
      </c>
      <c r="H55" s="24">
        <v>7844679.5300000012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S55" s="62">
        <f t="shared" si="10"/>
        <v>7844679.5300000012</v>
      </c>
    </row>
    <row r="56" spans="1:19" ht="15" customHeight="1" x14ac:dyDescent="0.25">
      <c r="A56" s="23" t="s">
        <v>157</v>
      </c>
      <c r="B56" s="22" t="s">
        <v>158</v>
      </c>
      <c r="C56" s="22"/>
      <c r="D56" s="20" t="s">
        <v>159</v>
      </c>
      <c r="E56" s="22">
        <v>834281179.55509746</v>
      </c>
      <c r="F56" s="22"/>
      <c r="G56" s="22">
        <v>476564272.8300001</v>
      </c>
      <c r="H56" s="22">
        <v>28341814.170000009</v>
      </c>
      <c r="I56" s="22">
        <v>9902562.5300000012</v>
      </c>
      <c r="J56" s="22">
        <v>567296.1</v>
      </c>
      <c r="K56" s="22">
        <v>102925635.60000001</v>
      </c>
      <c r="L56" s="22">
        <v>-27410123.140000034</v>
      </c>
      <c r="M56" s="22">
        <v>415449555.10999995</v>
      </c>
      <c r="N56" s="22">
        <v>15108483.650000002</v>
      </c>
      <c r="O56" s="22">
        <v>9035336.4500000011</v>
      </c>
      <c r="S56" s="62">
        <f t="shared" si="10"/>
        <v>1030484833.3000001</v>
      </c>
    </row>
    <row r="57" spans="1:19" ht="15" customHeight="1" x14ac:dyDescent="0.25">
      <c r="A57" s="23" t="s">
        <v>160</v>
      </c>
      <c r="B57" s="22" t="s">
        <v>161</v>
      </c>
      <c r="C57" s="22"/>
      <c r="D57" s="20" t="s">
        <v>162</v>
      </c>
      <c r="E57" s="22">
        <v>9983610.6238744557</v>
      </c>
      <c r="F57" s="22"/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S57" s="62">
        <f t="shared" si="10"/>
        <v>0</v>
      </c>
    </row>
    <row r="58" spans="1:19" ht="15" customHeight="1" x14ac:dyDescent="0.25">
      <c r="A58" s="23" t="s">
        <v>163</v>
      </c>
      <c r="B58" s="22" t="s">
        <v>164</v>
      </c>
      <c r="C58" s="22"/>
      <c r="D58" s="20" t="s">
        <v>165</v>
      </c>
      <c r="E58" s="22">
        <v>0</v>
      </c>
      <c r="F58" s="22"/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S58" s="62">
        <f t="shared" si="10"/>
        <v>0</v>
      </c>
    </row>
    <row r="59" spans="1:19" ht="15" customHeight="1" x14ac:dyDescent="0.25">
      <c r="A59" s="23" t="s">
        <v>166</v>
      </c>
      <c r="B59" s="22" t="s">
        <v>167</v>
      </c>
      <c r="C59" s="22"/>
      <c r="D59" s="20" t="s">
        <v>168</v>
      </c>
      <c r="E59" s="22">
        <v>70714813.150000006</v>
      </c>
      <c r="F59" s="22"/>
      <c r="G59" s="24">
        <v>0</v>
      </c>
      <c r="H59" s="24">
        <v>3835472.9899999984</v>
      </c>
      <c r="I59" s="24">
        <v>0</v>
      </c>
      <c r="J59" s="24">
        <v>2893574.26</v>
      </c>
      <c r="K59" s="24">
        <v>764705.72999999207</v>
      </c>
      <c r="L59" s="24">
        <v>2505165.4900000002</v>
      </c>
      <c r="M59" s="24">
        <v>-191868</v>
      </c>
      <c r="N59" s="24">
        <v>1218981.3</v>
      </c>
      <c r="O59" s="24">
        <v>0</v>
      </c>
      <c r="S59" s="62">
        <f t="shared" si="10"/>
        <v>11026031.769999992</v>
      </c>
    </row>
    <row r="60" spans="1:19" ht="15" customHeight="1" x14ac:dyDescent="0.25">
      <c r="A60" s="23" t="s">
        <v>169</v>
      </c>
      <c r="B60" s="22" t="s">
        <v>170</v>
      </c>
      <c r="C60" s="22"/>
      <c r="D60" s="20" t="s">
        <v>171</v>
      </c>
      <c r="E60" s="22">
        <v>63000000</v>
      </c>
      <c r="F60" s="22"/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S60" s="62">
        <f t="shared" si="10"/>
        <v>0</v>
      </c>
    </row>
    <row r="61" spans="1:19" ht="15" customHeight="1" x14ac:dyDescent="0.25">
      <c r="A61" s="35">
        <v>2.7</v>
      </c>
      <c r="B61" s="36" t="s">
        <v>172</v>
      </c>
      <c r="C61" s="36"/>
      <c r="D61" s="16" t="s">
        <v>173</v>
      </c>
      <c r="E61" s="27">
        <f>SUM(E62:E65)</f>
        <v>855993958.67521894</v>
      </c>
      <c r="F61" s="27"/>
      <c r="G61" s="27">
        <f t="shared" ref="G61:R61" si="11">SUM(G62:G65)</f>
        <v>37441883.589999996</v>
      </c>
      <c r="H61" s="27">
        <f t="shared" si="11"/>
        <v>1875410.39</v>
      </c>
      <c r="I61" s="27">
        <f t="shared" si="11"/>
        <v>1262657.1100000001</v>
      </c>
      <c r="J61" s="27">
        <f t="shared" si="11"/>
        <v>1330344.48</v>
      </c>
      <c r="K61" s="27">
        <f t="shared" si="11"/>
        <v>1084094.75</v>
      </c>
      <c r="L61" s="27">
        <f t="shared" si="11"/>
        <v>1567648.64</v>
      </c>
      <c r="M61" s="27">
        <f t="shared" si="11"/>
        <v>3379974.01</v>
      </c>
      <c r="N61" s="27">
        <f t="shared" si="11"/>
        <v>4247845.25</v>
      </c>
      <c r="O61" s="27">
        <f t="shared" si="11"/>
        <v>1858454.0499999998</v>
      </c>
      <c r="P61" s="27">
        <f t="shared" si="11"/>
        <v>0</v>
      </c>
      <c r="Q61" s="27">
        <f t="shared" si="11"/>
        <v>0</v>
      </c>
      <c r="R61" s="27">
        <f t="shared" si="11"/>
        <v>0</v>
      </c>
      <c r="S61" s="27">
        <f>SUM(G61:R61)</f>
        <v>54048312.269999988</v>
      </c>
    </row>
    <row r="62" spans="1:19" ht="15" customHeight="1" x14ac:dyDescent="0.25">
      <c r="A62" s="23" t="s">
        <v>174</v>
      </c>
      <c r="B62" s="22" t="s">
        <v>175</v>
      </c>
      <c r="C62" s="22"/>
      <c r="D62" s="20" t="s">
        <v>176</v>
      </c>
      <c r="E62" s="62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S62" s="62">
        <f>SUM(G62:R62)</f>
        <v>0</v>
      </c>
    </row>
    <row r="63" spans="1:19" ht="15" customHeight="1" x14ac:dyDescent="0.25">
      <c r="A63" s="23" t="s">
        <v>177</v>
      </c>
      <c r="B63" s="22" t="s">
        <v>178</v>
      </c>
      <c r="C63" s="22"/>
      <c r="D63" s="20" t="s">
        <v>179</v>
      </c>
      <c r="E63" s="22">
        <v>855993958.67521894</v>
      </c>
      <c r="F63" s="22"/>
      <c r="G63" s="22">
        <v>37441883.589999996</v>
      </c>
      <c r="H63" s="22">
        <v>1875410.39</v>
      </c>
      <c r="I63" s="22">
        <v>1262657.1100000001</v>
      </c>
      <c r="J63" s="22">
        <v>1330344.48</v>
      </c>
      <c r="K63" s="22">
        <v>1084094.75</v>
      </c>
      <c r="L63" s="22">
        <v>1567648.64</v>
      </c>
      <c r="M63" s="22">
        <v>3379974.01</v>
      </c>
      <c r="N63" s="22">
        <v>4247845.25</v>
      </c>
      <c r="O63" s="22">
        <v>1858454.0499999998</v>
      </c>
      <c r="S63" s="62">
        <f t="shared" ref="S63:S68" si="12">SUM(G63:R63)</f>
        <v>54048312.269999988</v>
      </c>
    </row>
    <row r="64" spans="1:19" ht="15" customHeight="1" x14ac:dyDescent="0.25">
      <c r="A64" s="23" t="s">
        <v>180</v>
      </c>
      <c r="B64" s="22" t="s">
        <v>181</v>
      </c>
      <c r="C64" s="22"/>
      <c r="D64" s="20" t="s">
        <v>182</v>
      </c>
      <c r="E64" s="22">
        <v>0</v>
      </c>
      <c r="F64" s="22"/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S64" s="62">
        <f t="shared" si="12"/>
        <v>0</v>
      </c>
    </row>
    <row r="65" spans="1:19" ht="15" customHeight="1" x14ac:dyDescent="0.25">
      <c r="A65" s="23" t="s">
        <v>183</v>
      </c>
      <c r="B65" s="22" t="s">
        <v>184</v>
      </c>
      <c r="C65" s="22"/>
      <c r="D65" s="20" t="s">
        <v>185</v>
      </c>
      <c r="E65" s="22">
        <v>0</v>
      </c>
      <c r="F65" s="22"/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S65" s="62">
        <f t="shared" si="12"/>
        <v>0</v>
      </c>
    </row>
    <row r="66" spans="1:19" ht="15" customHeight="1" x14ac:dyDescent="0.25">
      <c r="A66" s="35">
        <v>2.8</v>
      </c>
      <c r="B66" s="36" t="s">
        <v>186</v>
      </c>
      <c r="C66" s="36"/>
      <c r="D66" s="16" t="s">
        <v>187</v>
      </c>
      <c r="E66" s="27">
        <f>+E67+E68</f>
        <v>0</v>
      </c>
      <c r="F66" s="27"/>
      <c r="G66" s="27">
        <f t="shared" ref="G66:R66" si="13">+G67+G68</f>
        <v>0</v>
      </c>
      <c r="H66" s="27">
        <f t="shared" si="13"/>
        <v>0</v>
      </c>
      <c r="I66" s="27">
        <f t="shared" si="13"/>
        <v>0</v>
      </c>
      <c r="J66" s="27">
        <f t="shared" si="13"/>
        <v>0</v>
      </c>
      <c r="K66" s="27">
        <f t="shared" si="13"/>
        <v>0</v>
      </c>
      <c r="L66" s="27">
        <f t="shared" si="13"/>
        <v>0</v>
      </c>
      <c r="M66" s="27">
        <f t="shared" si="13"/>
        <v>0</v>
      </c>
      <c r="N66" s="27">
        <f t="shared" si="13"/>
        <v>0</v>
      </c>
      <c r="O66" s="27">
        <f t="shared" si="13"/>
        <v>0</v>
      </c>
      <c r="P66" s="27">
        <f t="shared" si="13"/>
        <v>0</v>
      </c>
      <c r="Q66" s="27">
        <f t="shared" si="13"/>
        <v>0</v>
      </c>
      <c r="R66" s="27">
        <f t="shared" si="13"/>
        <v>0</v>
      </c>
      <c r="S66" s="62">
        <f t="shared" si="12"/>
        <v>0</v>
      </c>
    </row>
    <row r="67" spans="1:19" ht="15" customHeight="1" x14ac:dyDescent="0.25">
      <c r="A67" s="23" t="s">
        <v>188</v>
      </c>
      <c r="B67" s="22" t="s">
        <v>189</v>
      </c>
      <c r="C67" s="22"/>
      <c r="D67" s="20" t="s">
        <v>190</v>
      </c>
      <c r="E67" s="22">
        <v>0</v>
      </c>
      <c r="F67" s="22"/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S67" s="62">
        <f t="shared" si="12"/>
        <v>0</v>
      </c>
    </row>
    <row r="68" spans="1:19" ht="15" customHeight="1" x14ac:dyDescent="0.25">
      <c r="A68" s="23" t="s">
        <v>191</v>
      </c>
      <c r="B68" s="22" t="s">
        <v>192</v>
      </c>
      <c r="C68" s="22"/>
      <c r="D68" s="20" t="s">
        <v>193</v>
      </c>
      <c r="E68" s="22">
        <v>0</v>
      </c>
      <c r="F68" s="22"/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S68" s="62">
        <f t="shared" si="12"/>
        <v>0</v>
      </c>
    </row>
    <row r="69" spans="1:19" ht="15" customHeight="1" x14ac:dyDescent="0.25">
      <c r="A69" s="35">
        <v>2.9</v>
      </c>
      <c r="B69" s="36" t="s">
        <v>194</v>
      </c>
      <c r="C69" s="36"/>
      <c r="D69" s="16" t="s">
        <v>195</v>
      </c>
      <c r="E69" s="26">
        <f>SUM(E70:E72)</f>
        <v>502663899.77608103</v>
      </c>
      <c r="F69" s="26"/>
      <c r="G69" s="26">
        <f t="shared" ref="G69:R69" si="14">SUM(G70:G72)</f>
        <v>0</v>
      </c>
      <c r="H69" s="26">
        <f t="shared" si="14"/>
        <v>64941444.239999995</v>
      </c>
      <c r="I69" s="26">
        <f t="shared" si="14"/>
        <v>8817670.040000001</v>
      </c>
      <c r="J69" s="26">
        <f t="shared" si="14"/>
        <v>118495355.62</v>
      </c>
      <c r="K69" s="26">
        <f t="shared" si="14"/>
        <v>67785073.488544002</v>
      </c>
      <c r="L69" s="26">
        <f t="shared" si="14"/>
        <v>81189850.829840004</v>
      </c>
      <c r="M69" s="26">
        <f t="shared" si="14"/>
        <v>75436407.677210003</v>
      </c>
      <c r="N69" s="26">
        <f t="shared" si="14"/>
        <v>83613393.060000002</v>
      </c>
      <c r="O69" s="26">
        <f t="shared" si="14"/>
        <v>84190321.980000004</v>
      </c>
      <c r="P69" s="26">
        <f t="shared" si="14"/>
        <v>0</v>
      </c>
      <c r="Q69" s="26">
        <f t="shared" si="14"/>
        <v>0</v>
      </c>
      <c r="R69" s="26">
        <f t="shared" si="14"/>
        <v>0</v>
      </c>
      <c r="S69" s="27">
        <f>SUM(G69:R69)</f>
        <v>584469516.93559396</v>
      </c>
    </row>
    <row r="70" spans="1:19" ht="15" customHeight="1" x14ac:dyDescent="0.25">
      <c r="A70" s="23" t="s">
        <v>196</v>
      </c>
      <c r="B70" s="22" t="s">
        <v>197</v>
      </c>
      <c r="C70" s="22"/>
      <c r="D70" s="20" t="s">
        <v>198</v>
      </c>
      <c r="E70" s="22">
        <v>502663899.77608103</v>
      </c>
      <c r="F70" s="22"/>
      <c r="G70" s="24">
        <v>0</v>
      </c>
      <c r="H70" s="24">
        <v>64941444.239999995</v>
      </c>
      <c r="I70" s="24">
        <v>8817670.040000001</v>
      </c>
      <c r="J70" s="24">
        <v>118495355.62</v>
      </c>
      <c r="K70" s="24">
        <v>67785073.488544002</v>
      </c>
      <c r="L70" s="24">
        <v>81189850.829840004</v>
      </c>
      <c r="M70" s="24">
        <v>75436407.677210003</v>
      </c>
      <c r="N70" s="24">
        <v>83613393.060000002</v>
      </c>
      <c r="O70" s="24">
        <v>84190321.980000004</v>
      </c>
      <c r="S70" s="62">
        <f>SUM(G70:R70)</f>
        <v>584469516.93559396</v>
      </c>
    </row>
    <row r="71" spans="1:19" ht="15" customHeight="1" x14ac:dyDescent="0.25">
      <c r="A71" s="23" t="s">
        <v>199</v>
      </c>
      <c r="B71" s="22" t="s">
        <v>200</v>
      </c>
      <c r="C71" s="22"/>
      <c r="D71" s="20" t="s">
        <v>201</v>
      </c>
      <c r="E71" s="22"/>
      <c r="F71" s="22"/>
      <c r="S71" s="62">
        <f t="shared" ref="S71:S72" si="15">SUM(G71:R71)</f>
        <v>0</v>
      </c>
    </row>
    <row r="72" spans="1:19" ht="15" customHeight="1" x14ac:dyDescent="0.25">
      <c r="A72" s="23" t="s">
        <v>202</v>
      </c>
      <c r="B72" s="22" t="s">
        <v>203</v>
      </c>
      <c r="C72" s="22"/>
      <c r="D72" s="20" t="s">
        <v>204</v>
      </c>
      <c r="E72" s="22"/>
      <c r="F72" s="22"/>
      <c r="S72" s="62">
        <f t="shared" si="15"/>
        <v>0</v>
      </c>
    </row>
    <row r="73" spans="1:19" ht="15" customHeight="1" x14ac:dyDescent="0.2">
      <c r="D73" s="37" t="s">
        <v>205</v>
      </c>
      <c r="E73" s="38">
        <f>+E8+E14+E24+E34+E51+E43+E61+E66+E69</f>
        <v>50838883053.184135</v>
      </c>
      <c r="F73" s="38"/>
      <c r="G73" s="38">
        <f t="shared" ref="G73:R73" si="16">+G8+G14+G24+G34+G51+G43+G61+G66+G69</f>
        <v>3595576781.2494922</v>
      </c>
      <c r="H73" s="38">
        <f t="shared" si="16"/>
        <v>3348598825.4283695</v>
      </c>
      <c r="I73" s="38">
        <f t="shared" si="16"/>
        <v>3294060777.8670716</v>
      </c>
      <c r="J73" s="38">
        <f t="shared" si="16"/>
        <v>3378239906.5299134</v>
      </c>
      <c r="K73" s="38">
        <f t="shared" si="16"/>
        <v>3590190217.9635925</v>
      </c>
      <c r="L73" s="38">
        <f t="shared" si="16"/>
        <v>3938010599.5014477</v>
      </c>
      <c r="M73" s="38">
        <f t="shared" si="16"/>
        <v>4606344367.5355291</v>
      </c>
      <c r="N73" s="38">
        <f t="shared" si="16"/>
        <v>3931796491.1862493</v>
      </c>
      <c r="O73" s="38">
        <f t="shared" si="16"/>
        <v>3823330095.9081154</v>
      </c>
      <c r="P73" s="38">
        <f t="shared" si="16"/>
        <v>0</v>
      </c>
      <c r="Q73" s="38">
        <f t="shared" si="16"/>
        <v>0</v>
      </c>
      <c r="R73" s="38">
        <f t="shared" si="16"/>
        <v>0</v>
      </c>
      <c r="S73" s="39">
        <f>SUM(G73:R73)</f>
        <v>33506148063.169781</v>
      </c>
    </row>
    <row r="74" spans="1:19" ht="15" customHeight="1" x14ac:dyDescent="0.25">
      <c r="D74" s="40"/>
      <c r="E74" s="22"/>
      <c r="F74" s="22"/>
      <c r="S74" s="62">
        <f>SUM(G74:R74)</f>
        <v>0</v>
      </c>
    </row>
    <row r="75" spans="1:19" ht="15" customHeight="1" x14ac:dyDescent="0.25">
      <c r="D75" s="41" t="s">
        <v>206</v>
      </c>
      <c r="E75" s="42"/>
      <c r="F75" s="42"/>
      <c r="S75" s="62">
        <f>SUM(G75:R75)</f>
        <v>0</v>
      </c>
    </row>
    <row r="76" spans="1:19" ht="15" customHeight="1" x14ac:dyDescent="0.25">
      <c r="A76" s="43">
        <v>4.0999999999999996</v>
      </c>
      <c r="B76" s="14" t="s">
        <v>207</v>
      </c>
      <c r="C76" s="62"/>
      <c r="D76" s="44" t="s">
        <v>208</v>
      </c>
      <c r="E76" s="45">
        <f>SUM(E77:E78)</f>
        <v>5412639315</v>
      </c>
      <c r="F76" s="45"/>
      <c r="G76" s="45">
        <f t="shared" ref="G76:R76" si="17">SUM(G77:G78)</f>
        <v>0</v>
      </c>
      <c r="H76" s="45">
        <f t="shared" si="17"/>
        <v>0</v>
      </c>
      <c r="I76" s="45">
        <f t="shared" si="17"/>
        <v>0</v>
      </c>
      <c r="J76" s="45">
        <f t="shared" si="17"/>
        <v>0</v>
      </c>
      <c r="K76" s="45">
        <f t="shared" si="17"/>
        <v>0</v>
      </c>
      <c r="L76" s="45">
        <f t="shared" si="17"/>
        <v>0</v>
      </c>
      <c r="M76" s="45">
        <f t="shared" si="17"/>
        <v>0</v>
      </c>
      <c r="N76" s="45">
        <f t="shared" si="17"/>
        <v>0</v>
      </c>
      <c r="O76" s="45">
        <f t="shared" si="17"/>
        <v>0</v>
      </c>
      <c r="P76" s="45">
        <f t="shared" si="17"/>
        <v>0</v>
      </c>
      <c r="Q76" s="45">
        <f t="shared" si="17"/>
        <v>0</v>
      </c>
      <c r="R76" s="45">
        <f t="shared" si="17"/>
        <v>0</v>
      </c>
      <c r="S76" s="46">
        <f>SUM(G76:R76)</f>
        <v>0</v>
      </c>
    </row>
    <row r="77" spans="1:19" ht="15" customHeight="1" x14ac:dyDescent="0.25">
      <c r="A77" s="47" t="s">
        <v>209</v>
      </c>
      <c r="B77" s="14" t="s">
        <v>210</v>
      </c>
      <c r="C77" s="62"/>
      <c r="D77" s="20" t="s">
        <v>211</v>
      </c>
      <c r="E77" s="64">
        <v>5412639315</v>
      </c>
      <c r="F77" s="64"/>
      <c r="G77" s="48"/>
      <c r="H77" s="48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50">
        <f t="shared" ref="S77:S78" si="18">SUM(G77:R77)</f>
        <v>0</v>
      </c>
    </row>
    <row r="78" spans="1:19" ht="15" customHeight="1" x14ac:dyDescent="0.25">
      <c r="A78" s="15" t="s">
        <v>212</v>
      </c>
      <c r="B78" s="15" t="s">
        <v>213</v>
      </c>
      <c r="D78" s="20" t="s">
        <v>214</v>
      </c>
      <c r="E78" s="51">
        <v>0</v>
      </c>
      <c r="F78" s="51"/>
      <c r="S78" s="52">
        <f t="shared" si="18"/>
        <v>0</v>
      </c>
    </row>
    <row r="79" spans="1:19" ht="15" customHeight="1" x14ac:dyDescent="0.25">
      <c r="A79" s="15">
        <v>4.2</v>
      </c>
      <c r="B79" s="15" t="s">
        <v>215</v>
      </c>
      <c r="D79" s="16" t="s">
        <v>216</v>
      </c>
      <c r="E79" s="27">
        <f>SUM(E80:E81)</f>
        <v>5412639315</v>
      </c>
      <c r="F79" s="27"/>
      <c r="G79" s="27">
        <f t="shared" ref="G79:R79" si="19">SUM(G80:G81)</f>
        <v>358580000</v>
      </c>
      <c r="H79" s="27">
        <f t="shared" si="19"/>
        <v>361423664.87207502</v>
      </c>
      <c r="I79" s="27">
        <f t="shared" si="19"/>
        <v>363598971.02112502</v>
      </c>
      <c r="J79" s="27">
        <f t="shared" si="19"/>
        <v>366394923.01295</v>
      </c>
      <c r="K79" s="27">
        <f t="shared" si="19"/>
        <v>372950621.63139999</v>
      </c>
      <c r="L79" s="27">
        <f t="shared" si="19"/>
        <v>393255283.88139999</v>
      </c>
      <c r="M79" s="27">
        <f t="shared" si="19"/>
        <v>394700299.01152498</v>
      </c>
      <c r="N79" s="27">
        <f t="shared" si="19"/>
        <v>0</v>
      </c>
      <c r="O79" s="27">
        <f t="shared" si="19"/>
        <v>0</v>
      </c>
      <c r="P79" s="27">
        <f t="shared" si="19"/>
        <v>0</v>
      </c>
      <c r="Q79" s="27">
        <f t="shared" si="19"/>
        <v>0</v>
      </c>
      <c r="R79" s="27">
        <f t="shared" si="19"/>
        <v>0</v>
      </c>
      <c r="S79" s="27">
        <f>SUM(G79:R79)</f>
        <v>2610903763.4304752</v>
      </c>
    </row>
    <row r="80" spans="1:19" ht="15" customHeight="1" x14ac:dyDescent="0.25">
      <c r="A80" s="14" t="s">
        <v>217</v>
      </c>
      <c r="B80" s="14" t="s">
        <v>218</v>
      </c>
      <c r="C80" s="62"/>
      <c r="D80" s="20" t="s">
        <v>219</v>
      </c>
      <c r="E80" s="62">
        <f>+E77</f>
        <v>5412639315</v>
      </c>
      <c r="F80" s="62"/>
      <c r="G80" s="50">
        <f>358.58*1000000</f>
        <v>358580000</v>
      </c>
      <c r="H80" s="50">
        <f>361.423664872075*1000000</f>
        <v>361423664.87207502</v>
      </c>
      <c r="I80" s="53">
        <v>363598971.02112502</v>
      </c>
      <c r="J80" s="50">
        <f>366.39492301295*1000000</f>
        <v>366394923.01295</v>
      </c>
      <c r="K80" s="50">
        <f>372.9506216314*1000000</f>
        <v>372950621.63139999</v>
      </c>
      <c r="L80" s="50">
        <f>393.2552838814*1000000</f>
        <v>393255283.88139999</v>
      </c>
      <c r="M80" s="50">
        <f>394.700299011525*1000000</f>
        <v>394700299.01152498</v>
      </c>
      <c r="N80" s="50">
        <v>0</v>
      </c>
      <c r="S80" s="62">
        <f>SUM(G80:R80)</f>
        <v>2610903763.4304752</v>
      </c>
    </row>
    <row r="81" spans="1:19" ht="15" customHeight="1" x14ac:dyDescent="0.25">
      <c r="A81" s="15" t="s">
        <v>220</v>
      </c>
      <c r="B81" s="15" t="s">
        <v>221</v>
      </c>
      <c r="D81" s="20" t="s">
        <v>222</v>
      </c>
      <c r="E81" s="51">
        <v>0</v>
      </c>
      <c r="F81" s="51"/>
      <c r="H81" s="24"/>
      <c r="I81" s="24"/>
      <c r="S81" s="62">
        <f t="shared" ref="S81:S83" si="20">SUM(G81:R81)</f>
        <v>0</v>
      </c>
    </row>
    <row r="82" spans="1:19" ht="15" customHeight="1" x14ac:dyDescent="0.25">
      <c r="A82" s="15">
        <v>4.3</v>
      </c>
      <c r="B82" s="15" t="s">
        <v>223</v>
      </c>
      <c r="D82" s="16" t="s">
        <v>224</v>
      </c>
      <c r="E82" s="54">
        <f>+E83</f>
        <v>0</v>
      </c>
      <c r="F82" s="54"/>
      <c r="S82" s="62">
        <f t="shared" si="20"/>
        <v>0</v>
      </c>
    </row>
    <row r="83" spans="1:19" ht="15" customHeight="1" x14ac:dyDescent="0.25">
      <c r="A83" s="51" t="s">
        <v>225</v>
      </c>
      <c r="B83" s="51" t="s">
        <v>226</v>
      </c>
      <c r="C83" s="51"/>
      <c r="D83" s="20" t="s">
        <v>227</v>
      </c>
      <c r="E83" s="51">
        <v>0</v>
      </c>
      <c r="F83" s="51"/>
      <c r="S83" s="62">
        <f t="shared" si="20"/>
        <v>0</v>
      </c>
    </row>
    <row r="84" spans="1:19" ht="15" customHeight="1" x14ac:dyDescent="0.2">
      <c r="D84" s="37" t="s">
        <v>228</v>
      </c>
      <c r="E84" s="38">
        <f>+E76-E79</f>
        <v>0</v>
      </c>
      <c r="F84" s="38"/>
      <c r="G84" s="38">
        <f>+G79</f>
        <v>358580000</v>
      </c>
      <c r="H84" s="38">
        <f t="shared" ref="H84:N84" si="21">+H79</f>
        <v>361423664.87207502</v>
      </c>
      <c r="I84" s="38">
        <f t="shared" si="21"/>
        <v>363598971.02112502</v>
      </c>
      <c r="J84" s="38">
        <f t="shared" si="21"/>
        <v>366394923.01295</v>
      </c>
      <c r="K84" s="38">
        <f t="shared" si="21"/>
        <v>372950621.63139999</v>
      </c>
      <c r="L84" s="38">
        <f t="shared" si="21"/>
        <v>393255283.88139999</v>
      </c>
      <c r="M84" s="38">
        <f t="shared" si="21"/>
        <v>394700299.01152498</v>
      </c>
      <c r="N84" s="38">
        <f t="shared" si="21"/>
        <v>0</v>
      </c>
      <c r="O84" s="38">
        <f t="shared" ref="O84:R84" si="22">+O76-O79</f>
        <v>0</v>
      </c>
      <c r="P84" s="38">
        <f t="shared" si="22"/>
        <v>0</v>
      </c>
      <c r="Q84" s="38">
        <f t="shared" si="22"/>
        <v>0</v>
      </c>
      <c r="R84" s="38">
        <f t="shared" si="22"/>
        <v>0</v>
      </c>
      <c r="S84" s="39">
        <f>SUM(G84:R84)</f>
        <v>2610903763.4304752</v>
      </c>
    </row>
    <row r="85" spans="1:19" ht="15" customHeight="1" x14ac:dyDescent="0.25">
      <c r="S85" s="62"/>
    </row>
    <row r="86" spans="1:19" ht="15" customHeight="1" x14ac:dyDescent="0.2">
      <c r="D86" s="55" t="s">
        <v>229</v>
      </c>
      <c r="E86" s="56">
        <f t="shared" ref="E86:F86" si="23">+E73-E84</f>
        <v>50838883053.184135</v>
      </c>
      <c r="F86" s="56">
        <f t="shared" si="23"/>
        <v>0</v>
      </c>
      <c r="G86" s="56">
        <f>+G73+G84</f>
        <v>3954156781.2494922</v>
      </c>
      <c r="H86" s="56">
        <f t="shared" ref="H86:S86" si="24">+H73+H84</f>
        <v>3710022490.3004446</v>
      </c>
      <c r="I86" s="56">
        <f t="shared" si="24"/>
        <v>3657659748.8881965</v>
      </c>
      <c r="J86" s="56">
        <f t="shared" si="24"/>
        <v>3744634829.5428634</v>
      </c>
      <c r="K86" s="56">
        <f t="shared" si="24"/>
        <v>3963140839.5949926</v>
      </c>
      <c r="L86" s="56">
        <f t="shared" si="24"/>
        <v>4331265883.3828478</v>
      </c>
      <c r="M86" s="56">
        <f t="shared" si="24"/>
        <v>5001044666.5470543</v>
      </c>
      <c r="N86" s="56">
        <f t="shared" si="24"/>
        <v>3931796491.1862493</v>
      </c>
      <c r="O86" s="56">
        <f t="shared" si="24"/>
        <v>3823330095.9081154</v>
      </c>
      <c r="P86" s="56">
        <f t="shared" si="24"/>
        <v>0</v>
      </c>
      <c r="Q86" s="56">
        <f t="shared" si="24"/>
        <v>0</v>
      </c>
      <c r="R86" s="56">
        <f t="shared" si="24"/>
        <v>0</v>
      </c>
      <c r="S86" s="56">
        <f t="shared" si="24"/>
        <v>36117051826.600258</v>
      </c>
    </row>
    <row r="87" spans="1:19" ht="15" customHeight="1" x14ac:dyDescent="0.25">
      <c r="D87" s="61" t="s">
        <v>230</v>
      </c>
    </row>
    <row r="88" spans="1:19" ht="15" customHeight="1" x14ac:dyDescent="0.25">
      <c r="D88" s="34" t="s">
        <v>231</v>
      </c>
    </row>
    <row r="89" spans="1:19" ht="15" customHeight="1" x14ac:dyDescent="0.25">
      <c r="D89" s="34" t="s">
        <v>232</v>
      </c>
      <c r="S89" s="24"/>
    </row>
    <row r="90" spans="1:19" ht="15" customHeight="1" x14ac:dyDescent="0.2">
      <c r="S90" s="24"/>
    </row>
    <row r="91" spans="1:19" ht="15" customHeight="1" x14ac:dyDescent="0.2">
      <c r="D91" t="s">
        <v>233</v>
      </c>
    </row>
    <row r="92" spans="1:19" ht="15" customHeight="1" x14ac:dyDescent="0.25">
      <c r="D92" t="s">
        <v>234</v>
      </c>
      <c r="G92" s="22"/>
      <c r="H92" s="22"/>
      <c r="I92" s="22"/>
      <c r="J92" s="22"/>
      <c r="K92" s="22"/>
      <c r="L92" s="22"/>
      <c r="M92" s="22"/>
      <c r="N92" s="60"/>
      <c r="O92" s="60"/>
    </row>
    <row r="93" spans="1:19" ht="15" customHeight="1" x14ac:dyDescent="0.2">
      <c r="G93" s="24"/>
      <c r="H93" s="24"/>
      <c r="I93" s="24"/>
      <c r="J93" s="24"/>
      <c r="K93" s="24"/>
      <c r="L93" s="24"/>
      <c r="M93" s="24"/>
      <c r="N93" s="50"/>
      <c r="O93" s="50"/>
    </row>
    <row r="94" spans="1:19" ht="15" customHeight="1" x14ac:dyDescent="0.25">
      <c r="D94" s="57" t="s">
        <v>235</v>
      </c>
      <c r="E94" s="58" t="s">
        <v>236</v>
      </c>
      <c r="G94" s="24"/>
      <c r="H94" s="24"/>
      <c r="I94" s="24"/>
      <c r="J94" s="24"/>
      <c r="K94" s="24"/>
      <c r="L94" s="24"/>
      <c r="M94" s="24"/>
      <c r="N94" s="24"/>
      <c r="O94" s="24"/>
    </row>
    <row r="95" spans="1:19" ht="15" customHeight="1" x14ac:dyDescent="0.25">
      <c r="D95" s="34" t="s">
        <v>231</v>
      </c>
      <c r="E95" s="59">
        <v>44108</v>
      </c>
    </row>
    <row r="96" spans="1:19" ht="15" customHeight="1" x14ac:dyDescent="0.25">
      <c r="D96" s="34" t="s">
        <v>232</v>
      </c>
      <c r="E96" s="59">
        <v>44108</v>
      </c>
      <c r="N96" s="24"/>
      <c r="O96" s="24"/>
    </row>
  </sheetData>
  <mergeCells count="4">
    <mergeCell ref="C1:E1"/>
    <mergeCell ref="C2:E2"/>
    <mergeCell ref="C3:E3"/>
    <mergeCell ref="C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"/>
  <sheetViews>
    <sheetView workbookViewId="0">
      <selection activeCell="B49" sqref="A49:XFD1048576"/>
    </sheetView>
  </sheetViews>
  <sheetFormatPr baseColWidth="10" defaultColWidth="0" defaultRowHeight="12.75" zeroHeight="1" x14ac:dyDescent="0.2"/>
  <cols>
    <col min="1" max="8" width="11.42578125" customWidth="1"/>
    <col min="9" max="16384" width="11.4257812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Mariel Romero Rojas</cp:lastModifiedBy>
  <dcterms:created xsi:type="dcterms:W3CDTF">2020-10-05T13:21:58Z</dcterms:created>
  <dcterms:modified xsi:type="dcterms:W3CDTF">2020-10-06T13:57:24Z</dcterms:modified>
</cp:coreProperties>
</file>